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815"/>
  </bookViews>
  <sheets>
    <sheet name="Псковэнерго" sheetId="1" r:id="rId1"/>
  </sheets>
  <definedNames>
    <definedName name="_xlnm._FilterDatabase" localSheetId="0" hidden="1">Псковэнерго!$A$20:$AB$451</definedName>
    <definedName name="_xlnm.Print_Titles" localSheetId="0">Псковэнерго!$19:$20</definedName>
    <definedName name="_xlnm.Print_Area" localSheetId="0">Псковэнерго!$A$1:$AB$451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Z436" i="1"/>
  <c r="Z431" i="1" s="1"/>
  <c r="Y436" i="1"/>
  <c r="X436" i="1"/>
  <c r="X431" i="1" s="1"/>
  <c r="W436" i="1"/>
  <c r="W431" i="1" s="1"/>
  <c r="V436" i="1"/>
  <c r="V431" i="1" s="1"/>
  <c r="U436" i="1"/>
  <c r="T436" i="1"/>
  <c r="T431" i="1" s="1"/>
  <c r="S436" i="1"/>
  <c r="S431" i="1" s="1"/>
  <c r="R436" i="1"/>
  <c r="R431" i="1" s="1"/>
  <c r="Q436" i="1"/>
  <c r="P436" i="1"/>
  <c r="P431" i="1" s="1"/>
  <c r="O436" i="1"/>
  <c r="O431" i="1" s="1"/>
  <c r="N436" i="1"/>
  <c r="N431" i="1" s="1"/>
  <c r="M436" i="1"/>
  <c r="L436" i="1"/>
  <c r="L431" i="1" s="1"/>
  <c r="K436" i="1"/>
  <c r="K431" i="1" s="1"/>
  <c r="J436" i="1"/>
  <c r="J431" i="1" s="1"/>
  <c r="I436" i="1"/>
  <c r="H436" i="1"/>
  <c r="G436" i="1"/>
  <c r="G431" i="1" s="1"/>
  <c r="F436" i="1"/>
  <c r="F431" i="1" s="1"/>
  <c r="E436" i="1"/>
  <c r="D436" i="1"/>
  <c r="D431" i="1" s="1"/>
  <c r="AB435" i="1"/>
  <c r="AA435" i="1"/>
  <c r="AB434" i="1"/>
  <c r="AA434" i="1"/>
  <c r="AB433" i="1"/>
  <c r="AA433" i="1"/>
  <c r="AB432" i="1"/>
  <c r="AA432" i="1"/>
  <c r="Y431" i="1"/>
  <c r="U431" i="1"/>
  <c r="Q431" i="1"/>
  <c r="M431" i="1"/>
  <c r="I431" i="1"/>
  <c r="E431" i="1"/>
  <c r="AB430" i="1"/>
  <c r="AA430" i="1"/>
  <c r="AB429" i="1"/>
  <c r="AA429" i="1"/>
  <c r="AB428" i="1"/>
  <c r="AA428" i="1"/>
  <c r="AB427" i="1"/>
  <c r="AA427" i="1"/>
  <c r="AB422" i="1"/>
  <c r="AA422" i="1"/>
  <c r="AB420" i="1"/>
  <c r="AA420" i="1"/>
  <c r="AB418" i="1"/>
  <c r="AA418" i="1"/>
  <c r="AB417" i="1"/>
  <c r="AA417" i="1"/>
  <c r="AB416" i="1"/>
  <c r="AA416" i="1"/>
  <c r="Z415" i="1"/>
  <c r="Y415" i="1"/>
  <c r="Y414" i="1" s="1"/>
  <c r="X415" i="1"/>
  <c r="X414" i="1" s="1"/>
  <c r="W415" i="1"/>
  <c r="W414" i="1" s="1"/>
  <c r="W399" i="1" s="1"/>
  <c r="V415" i="1"/>
  <c r="V414" i="1" s="1"/>
  <c r="U415" i="1"/>
  <c r="T415" i="1"/>
  <c r="S415" i="1"/>
  <c r="S414" i="1" s="1"/>
  <c r="S399" i="1" s="1"/>
  <c r="R415" i="1"/>
  <c r="R414" i="1" s="1"/>
  <c r="Q415" i="1"/>
  <c r="Q414" i="1" s="1"/>
  <c r="P415" i="1"/>
  <c r="P414" i="1" s="1"/>
  <c r="O415" i="1"/>
  <c r="O414" i="1" s="1"/>
  <c r="O399" i="1" s="1"/>
  <c r="N415" i="1"/>
  <c r="M415" i="1"/>
  <c r="L415" i="1"/>
  <c r="K415" i="1"/>
  <c r="K414" i="1" s="1"/>
  <c r="K399" i="1" s="1"/>
  <c r="J415" i="1"/>
  <c r="J414" i="1" s="1"/>
  <c r="I415" i="1"/>
  <c r="H415" i="1"/>
  <c r="G415" i="1"/>
  <c r="G414" i="1" s="1"/>
  <c r="G399" i="1" s="1"/>
  <c r="F415" i="1"/>
  <c r="F414" i="1" s="1"/>
  <c r="E415" i="1"/>
  <c r="D415" i="1"/>
  <c r="Z414" i="1"/>
  <c r="U414" i="1"/>
  <c r="T414" i="1"/>
  <c r="N414" i="1"/>
  <c r="M414" i="1"/>
  <c r="L414" i="1"/>
  <c r="I414" i="1"/>
  <c r="H414" i="1"/>
  <c r="E414" i="1"/>
  <c r="D414" i="1"/>
  <c r="AB413" i="1"/>
  <c r="AA413" i="1"/>
  <c r="AB408" i="1"/>
  <c r="AA408" i="1"/>
  <c r="AB406" i="1"/>
  <c r="AA406" i="1"/>
  <c r="AB404" i="1"/>
  <c r="AA404" i="1"/>
  <c r="AB403" i="1"/>
  <c r="AA403" i="1"/>
  <c r="AB402" i="1"/>
  <c r="AA402" i="1"/>
  <c r="Z401" i="1"/>
  <c r="Z400" i="1" s="1"/>
  <c r="Y401" i="1"/>
  <c r="Y400" i="1" s="1"/>
  <c r="X401" i="1"/>
  <c r="X400" i="1" s="1"/>
  <c r="W401" i="1"/>
  <c r="W400" i="1" s="1"/>
  <c r="V401" i="1"/>
  <c r="U401" i="1"/>
  <c r="U400" i="1" s="1"/>
  <c r="T401" i="1"/>
  <c r="S401" i="1"/>
  <c r="S400" i="1" s="1"/>
  <c r="R401" i="1"/>
  <c r="Q401" i="1"/>
  <c r="Q400" i="1" s="1"/>
  <c r="P401" i="1"/>
  <c r="P400" i="1" s="1"/>
  <c r="O401" i="1"/>
  <c r="N401" i="1"/>
  <c r="M401" i="1"/>
  <c r="M400" i="1" s="1"/>
  <c r="L401" i="1"/>
  <c r="L400" i="1" s="1"/>
  <c r="L399" i="1" s="1"/>
  <c r="K401" i="1"/>
  <c r="J401" i="1"/>
  <c r="I401" i="1"/>
  <c r="I400" i="1" s="1"/>
  <c r="H401" i="1"/>
  <c r="G401" i="1"/>
  <c r="G400" i="1" s="1"/>
  <c r="F401" i="1"/>
  <c r="F400" i="1" s="1"/>
  <c r="F399" i="1" s="1"/>
  <c r="E401" i="1"/>
  <c r="E400" i="1" s="1"/>
  <c r="D401" i="1"/>
  <c r="V400" i="1"/>
  <c r="V399" i="1" s="1"/>
  <c r="T400" i="1"/>
  <c r="R400" i="1"/>
  <c r="O400" i="1"/>
  <c r="N400" i="1"/>
  <c r="K400" i="1"/>
  <c r="J400" i="1"/>
  <c r="D400" i="1"/>
  <c r="D399" i="1" s="1"/>
  <c r="AB398" i="1"/>
  <c r="AA398" i="1"/>
  <c r="AB397" i="1"/>
  <c r="AA397" i="1"/>
  <c r="AB396" i="1"/>
  <c r="AA396" i="1"/>
  <c r="AB395" i="1"/>
  <c r="AA395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AB389" i="1"/>
  <c r="AA389" i="1"/>
  <c r="AB388" i="1"/>
  <c r="AA388" i="1"/>
  <c r="AB387" i="1"/>
  <c r="AA387" i="1"/>
  <c r="AB386" i="1"/>
  <c r="AA386" i="1"/>
  <c r="AB385" i="1"/>
  <c r="AA385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K376" i="1" s="1"/>
  <c r="K375" i="1" s="1"/>
  <c r="K374" i="1" s="1"/>
  <c r="K373" i="1" s="1"/>
  <c r="J384" i="1"/>
  <c r="I384" i="1"/>
  <c r="H384" i="1"/>
  <c r="G384" i="1"/>
  <c r="F384" i="1"/>
  <c r="E384" i="1"/>
  <c r="D384" i="1"/>
  <c r="AB382" i="1"/>
  <c r="AA382" i="1"/>
  <c r="AB380" i="1"/>
  <c r="AA380" i="1"/>
  <c r="AB379" i="1"/>
  <c r="AA379" i="1"/>
  <c r="AB378" i="1"/>
  <c r="AA378" i="1"/>
  <c r="Z377" i="1"/>
  <c r="Y377" i="1"/>
  <c r="Y376" i="1" s="1"/>
  <c r="Y375" i="1" s="1"/>
  <c r="X377" i="1"/>
  <c r="W377" i="1"/>
  <c r="V377" i="1"/>
  <c r="U377" i="1"/>
  <c r="U376" i="1" s="1"/>
  <c r="U375" i="1" s="1"/>
  <c r="T377" i="1"/>
  <c r="S377" i="1"/>
  <c r="R377" i="1"/>
  <c r="Q377" i="1"/>
  <c r="Q376" i="1" s="1"/>
  <c r="Q375" i="1" s="1"/>
  <c r="P377" i="1"/>
  <c r="O377" i="1"/>
  <c r="N377" i="1"/>
  <c r="M377" i="1"/>
  <c r="M376" i="1" s="1"/>
  <c r="M375" i="1" s="1"/>
  <c r="L377" i="1"/>
  <c r="K377" i="1"/>
  <c r="J377" i="1"/>
  <c r="I377" i="1"/>
  <c r="H377" i="1"/>
  <c r="G377" i="1"/>
  <c r="F377" i="1"/>
  <c r="E377" i="1"/>
  <c r="E376" i="1" s="1"/>
  <c r="E375" i="1" s="1"/>
  <c r="D377" i="1"/>
  <c r="W376" i="1"/>
  <c r="W375" i="1" s="1"/>
  <c r="S376" i="1"/>
  <c r="S375" i="1" s="1"/>
  <c r="S374" i="1" s="1"/>
  <c r="S373" i="1" s="1"/>
  <c r="I376" i="1"/>
  <c r="I375" i="1" s="1"/>
  <c r="X367" i="1"/>
  <c r="Z367" i="1" s="1"/>
  <c r="AA354" i="1"/>
  <c r="X354" i="1"/>
  <c r="Z354" i="1" s="1"/>
  <c r="AA352" i="1"/>
  <c r="X352" i="1"/>
  <c r="Z352" i="1" s="1"/>
  <c r="AB352" i="1" s="1"/>
  <c r="AA350" i="1"/>
  <c r="V350" i="1"/>
  <c r="T350" i="1"/>
  <c r="R350" i="1"/>
  <c r="P350" i="1"/>
  <c r="N350" i="1"/>
  <c r="L350" i="1"/>
  <c r="X348" i="1"/>
  <c r="Z348" i="1" s="1"/>
  <c r="X347" i="1"/>
  <c r="Z347" i="1" s="1"/>
  <c r="V346" i="1"/>
  <c r="T346" i="1"/>
  <c r="R346" i="1"/>
  <c r="P346" i="1"/>
  <c r="N346" i="1"/>
  <c r="L346" i="1"/>
  <c r="Z345" i="1"/>
  <c r="X345" i="1"/>
  <c r="AA344" i="1"/>
  <c r="X344" i="1"/>
  <c r="Z344" i="1" s="1"/>
  <c r="AA343" i="1"/>
  <c r="X343" i="1"/>
  <c r="AA342" i="1"/>
  <c r="X342" i="1"/>
  <c r="X341" i="1" s="1"/>
  <c r="Y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AB336" i="1"/>
  <c r="AA336" i="1"/>
  <c r="AB333" i="1"/>
  <c r="AA333" i="1"/>
  <c r="AB329" i="1"/>
  <c r="AA329" i="1"/>
  <c r="AB326" i="1"/>
  <c r="AA326" i="1"/>
  <c r="AB324" i="1"/>
  <c r="AA324" i="1"/>
  <c r="Y313" i="1"/>
  <c r="W313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Y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86" i="1"/>
  <c r="Z283" i="1" s="1"/>
  <c r="Y286" i="1"/>
  <c r="X286" i="1"/>
  <c r="X283" i="1" s="1"/>
  <c r="W286" i="1"/>
  <c r="V286" i="1"/>
  <c r="V283" i="1" s="1"/>
  <c r="U286" i="1"/>
  <c r="U283" i="1" s="1"/>
  <c r="T286" i="1"/>
  <c r="T283" i="1" s="1"/>
  <c r="S286" i="1"/>
  <c r="R286" i="1"/>
  <c r="R283" i="1" s="1"/>
  <c r="Q286" i="1"/>
  <c r="Q283" i="1" s="1"/>
  <c r="P286" i="1"/>
  <c r="P283" i="1" s="1"/>
  <c r="O286" i="1"/>
  <c r="N286" i="1"/>
  <c r="N283" i="1" s="1"/>
  <c r="M286" i="1"/>
  <c r="M283" i="1" s="1"/>
  <c r="L286" i="1"/>
  <c r="L283" i="1" s="1"/>
  <c r="K286" i="1"/>
  <c r="J286" i="1"/>
  <c r="J283" i="1" s="1"/>
  <c r="I286" i="1"/>
  <c r="H286" i="1"/>
  <c r="H283" i="1" s="1"/>
  <c r="G286" i="1"/>
  <c r="F286" i="1"/>
  <c r="F283" i="1" s="1"/>
  <c r="E286" i="1"/>
  <c r="E283" i="1" s="1"/>
  <c r="D286" i="1"/>
  <c r="D283" i="1" s="1"/>
  <c r="Y283" i="1"/>
  <c r="W283" i="1"/>
  <c r="S283" i="1"/>
  <c r="O283" i="1"/>
  <c r="K283" i="1"/>
  <c r="I283" i="1"/>
  <c r="G283" i="1"/>
  <c r="Z255" i="1"/>
  <c r="Z254" i="1" s="1"/>
  <c r="Y255" i="1"/>
  <c r="Y254" i="1" s="1"/>
  <c r="X255" i="1"/>
  <c r="X254" i="1" s="1"/>
  <c r="W255" i="1"/>
  <c r="V255" i="1"/>
  <c r="V254" i="1" s="1"/>
  <c r="U255" i="1"/>
  <c r="U254" i="1" s="1"/>
  <c r="T255" i="1"/>
  <c r="T254" i="1" s="1"/>
  <c r="S255" i="1"/>
  <c r="R255" i="1"/>
  <c r="R254" i="1" s="1"/>
  <c r="Q255" i="1"/>
  <c r="P255" i="1"/>
  <c r="P254" i="1" s="1"/>
  <c r="O255" i="1"/>
  <c r="N255" i="1"/>
  <c r="N254" i="1" s="1"/>
  <c r="M255" i="1"/>
  <c r="L255" i="1"/>
  <c r="K255" i="1"/>
  <c r="J255" i="1"/>
  <c r="J254" i="1" s="1"/>
  <c r="I255" i="1"/>
  <c r="I254" i="1" s="1"/>
  <c r="H255" i="1"/>
  <c r="H254" i="1" s="1"/>
  <c r="G255" i="1"/>
  <c r="F255" i="1"/>
  <c r="F254" i="1" s="1"/>
  <c r="E255" i="1"/>
  <c r="E254" i="1" s="1"/>
  <c r="D255" i="1"/>
  <c r="D254" i="1" s="1"/>
  <c r="W254" i="1"/>
  <c r="S254" i="1"/>
  <c r="Q254" i="1"/>
  <c r="O254" i="1"/>
  <c r="M254" i="1"/>
  <c r="L254" i="1"/>
  <c r="K254" i="1"/>
  <c r="G254" i="1"/>
  <c r="AB249" i="1"/>
  <c r="AA249" i="1"/>
  <c r="AB248" i="1"/>
  <c r="AA248" i="1"/>
  <c r="AB247" i="1"/>
  <c r="AA247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B245" i="1"/>
  <c r="AA245" i="1"/>
  <c r="AB244" i="1"/>
  <c r="AA244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B241" i="1"/>
  <c r="AA241" i="1"/>
  <c r="AB240" i="1"/>
  <c r="AA240" i="1"/>
  <c r="AB239" i="1"/>
  <c r="AA239" i="1"/>
  <c r="AB238" i="1"/>
  <c r="AA238" i="1"/>
  <c r="AB237" i="1"/>
  <c r="AA237" i="1"/>
  <c r="Z236" i="1"/>
  <c r="Z235" i="1" s="1"/>
  <c r="Y236" i="1"/>
  <c r="Y235" i="1" s="1"/>
  <c r="X236" i="1"/>
  <c r="X235" i="1" s="1"/>
  <c r="W236" i="1"/>
  <c r="W235" i="1" s="1"/>
  <c r="V236" i="1"/>
  <c r="V235" i="1" s="1"/>
  <c r="U236" i="1"/>
  <c r="T236" i="1"/>
  <c r="T235" i="1" s="1"/>
  <c r="S236" i="1"/>
  <c r="S235" i="1" s="1"/>
  <c r="R236" i="1"/>
  <c r="Q236" i="1"/>
  <c r="Q235" i="1" s="1"/>
  <c r="P236" i="1"/>
  <c r="P235" i="1" s="1"/>
  <c r="O236" i="1"/>
  <c r="O235" i="1" s="1"/>
  <c r="N236" i="1"/>
  <c r="N235" i="1" s="1"/>
  <c r="M236" i="1"/>
  <c r="L236" i="1"/>
  <c r="L235" i="1" s="1"/>
  <c r="K236" i="1"/>
  <c r="K235" i="1" s="1"/>
  <c r="J236" i="1"/>
  <c r="J235" i="1" s="1"/>
  <c r="I236" i="1"/>
  <c r="I235" i="1" s="1"/>
  <c r="H236" i="1"/>
  <c r="AB236" i="1" s="1"/>
  <c r="G236" i="1"/>
  <c r="G235" i="1" s="1"/>
  <c r="F236" i="1"/>
  <c r="F235" i="1" s="1"/>
  <c r="E236" i="1"/>
  <c r="E235" i="1" s="1"/>
  <c r="D236" i="1"/>
  <c r="D235" i="1" s="1"/>
  <c r="U235" i="1"/>
  <c r="R235" i="1"/>
  <c r="M235" i="1"/>
  <c r="AB234" i="1"/>
  <c r="AA234" i="1"/>
  <c r="AB233" i="1"/>
  <c r="AA233" i="1"/>
  <c r="AB232" i="1"/>
  <c r="AA232" i="1"/>
  <c r="AB231" i="1"/>
  <c r="AA231" i="1"/>
  <c r="AB230" i="1"/>
  <c r="AA230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L222" i="1" s="1"/>
  <c r="K229" i="1"/>
  <c r="J229" i="1"/>
  <c r="I229" i="1"/>
  <c r="H229" i="1"/>
  <c r="G229" i="1"/>
  <c r="F229" i="1"/>
  <c r="E229" i="1"/>
  <c r="D229" i="1"/>
  <c r="AB228" i="1"/>
  <c r="AA228" i="1"/>
  <c r="AB227" i="1"/>
  <c r="AA227" i="1"/>
  <c r="AB226" i="1"/>
  <c r="AA226" i="1"/>
  <c r="AB225" i="1"/>
  <c r="AA225" i="1"/>
  <c r="Z224" i="1"/>
  <c r="Y224" i="1"/>
  <c r="X224" i="1"/>
  <c r="W224" i="1"/>
  <c r="V224" i="1"/>
  <c r="U224" i="1"/>
  <c r="T224" i="1"/>
  <c r="S224" i="1"/>
  <c r="S222" i="1" s="1"/>
  <c r="R224" i="1"/>
  <c r="Q224" i="1"/>
  <c r="P224" i="1"/>
  <c r="O224" i="1"/>
  <c r="O222" i="1" s="1"/>
  <c r="N224" i="1"/>
  <c r="M224" i="1"/>
  <c r="L224" i="1"/>
  <c r="K224" i="1"/>
  <c r="J224" i="1"/>
  <c r="I224" i="1"/>
  <c r="H224" i="1"/>
  <c r="G224" i="1"/>
  <c r="G222" i="1" s="1"/>
  <c r="F224" i="1"/>
  <c r="E224" i="1"/>
  <c r="D224" i="1"/>
  <c r="AB223" i="1"/>
  <c r="AA223" i="1"/>
  <c r="W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X210" i="1" s="1"/>
  <c r="W211" i="1"/>
  <c r="W210" i="1" s="1"/>
  <c r="V211" i="1"/>
  <c r="V210" i="1" s="1"/>
  <c r="U211" i="1"/>
  <c r="U210" i="1" s="1"/>
  <c r="T211" i="1"/>
  <c r="T210" i="1" s="1"/>
  <c r="S211" i="1"/>
  <c r="S210" i="1" s="1"/>
  <c r="R211" i="1"/>
  <c r="R210" i="1" s="1"/>
  <c r="Q211" i="1"/>
  <c r="P211" i="1"/>
  <c r="P210" i="1" s="1"/>
  <c r="O211" i="1"/>
  <c r="O210" i="1" s="1"/>
  <c r="N211" i="1"/>
  <c r="N210" i="1" s="1"/>
  <c r="M211" i="1"/>
  <c r="L211" i="1"/>
  <c r="L210" i="1" s="1"/>
  <c r="K211" i="1"/>
  <c r="K210" i="1" s="1"/>
  <c r="J211" i="1"/>
  <c r="J210" i="1" s="1"/>
  <c r="I211" i="1"/>
  <c r="H211" i="1"/>
  <c r="G211" i="1"/>
  <c r="G210" i="1" s="1"/>
  <c r="F211" i="1"/>
  <c r="F210" i="1" s="1"/>
  <c r="E211" i="1"/>
  <c r="E210" i="1" s="1"/>
  <c r="D211" i="1"/>
  <c r="Q210" i="1"/>
  <c r="M210" i="1"/>
  <c r="I210" i="1"/>
  <c r="D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AB189" i="1"/>
  <c r="AA189" i="1"/>
  <c r="AB188" i="1"/>
  <c r="AA188" i="1"/>
  <c r="Z187" i="1"/>
  <c r="Z185" i="1" s="1"/>
  <c r="Y187" i="1"/>
  <c r="Y185" i="1" s="1"/>
  <c r="X187" i="1"/>
  <c r="X185" i="1" s="1"/>
  <c r="W187" i="1"/>
  <c r="W185" i="1" s="1"/>
  <c r="V187" i="1"/>
  <c r="V185" i="1" s="1"/>
  <c r="U187" i="1"/>
  <c r="U185" i="1" s="1"/>
  <c r="T187" i="1"/>
  <c r="T185" i="1" s="1"/>
  <c r="S187" i="1"/>
  <c r="S185" i="1" s="1"/>
  <c r="R187" i="1"/>
  <c r="R185" i="1" s="1"/>
  <c r="Q187" i="1"/>
  <c r="Q185" i="1" s="1"/>
  <c r="P187" i="1"/>
  <c r="O187" i="1"/>
  <c r="O185" i="1" s="1"/>
  <c r="N187" i="1"/>
  <c r="N185" i="1" s="1"/>
  <c r="M187" i="1"/>
  <c r="M185" i="1" s="1"/>
  <c r="L187" i="1"/>
  <c r="L185" i="1" s="1"/>
  <c r="K187" i="1"/>
  <c r="K185" i="1" s="1"/>
  <c r="J187" i="1"/>
  <c r="I187" i="1"/>
  <c r="I185" i="1" s="1"/>
  <c r="H187" i="1"/>
  <c r="G187" i="1"/>
  <c r="G185" i="1" s="1"/>
  <c r="F187" i="1"/>
  <c r="F185" i="1" s="1"/>
  <c r="E187" i="1"/>
  <c r="E185" i="1" s="1"/>
  <c r="D187" i="1"/>
  <c r="D185" i="1" s="1"/>
  <c r="AB186" i="1"/>
  <c r="AA186" i="1"/>
  <c r="P185" i="1"/>
  <c r="H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AB176" i="1"/>
  <c r="AA176" i="1"/>
  <c r="AB175" i="1"/>
  <c r="AA175" i="1"/>
  <c r="AB173" i="1"/>
  <c r="AA173" i="1"/>
  <c r="AB171" i="1"/>
  <c r="AB309" i="1" s="1"/>
  <c r="AA171" i="1"/>
  <c r="AB170" i="1"/>
  <c r="AB308" i="1" s="1"/>
  <c r="AA170" i="1"/>
  <c r="AB169" i="1"/>
  <c r="AB307" i="1" s="1"/>
  <c r="AA169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O167" i="1" s="1"/>
  <c r="N168" i="1"/>
  <c r="N167" i="1" s="1"/>
  <c r="M168" i="1"/>
  <c r="L168" i="1"/>
  <c r="K168" i="1"/>
  <c r="J168" i="1"/>
  <c r="I168" i="1"/>
  <c r="H168" i="1"/>
  <c r="G168" i="1"/>
  <c r="F168" i="1"/>
  <c r="E168" i="1"/>
  <c r="D168" i="1"/>
  <c r="J164" i="1"/>
  <c r="AA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K154" i="1"/>
  <c r="J154" i="1"/>
  <c r="I154" i="1"/>
  <c r="H154" i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G153" i="1"/>
  <c r="F153" i="1"/>
  <c r="E153" i="1"/>
  <c r="D153" i="1"/>
  <c r="Y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G147" i="1"/>
  <c r="F147" i="1"/>
  <c r="E147" i="1"/>
  <c r="D147" i="1"/>
  <c r="Y145" i="1"/>
  <c r="W145" i="1"/>
  <c r="V145" i="1"/>
  <c r="U145" i="1"/>
  <c r="T145" i="1"/>
  <c r="S145" i="1"/>
  <c r="R145" i="1"/>
  <c r="Q145" i="1"/>
  <c r="P145" i="1"/>
  <c r="O145" i="1"/>
  <c r="O139" i="1" s="1"/>
  <c r="N145" i="1"/>
  <c r="M145" i="1"/>
  <c r="K145" i="1"/>
  <c r="J145" i="1"/>
  <c r="I145" i="1"/>
  <c r="H145" i="1"/>
  <c r="G145" i="1"/>
  <c r="F145" i="1"/>
  <c r="E145" i="1"/>
  <c r="E139" i="1" s="1"/>
  <c r="D145" i="1"/>
  <c r="AB143" i="1"/>
  <c r="AA143" i="1"/>
  <c r="AB142" i="1"/>
  <c r="AA142" i="1"/>
  <c r="AB141" i="1"/>
  <c r="AA141" i="1"/>
  <c r="Z140" i="1"/>
  <c r="Y140" i="1"/>
  <c r="X140" i="1"/>
  <c r="W140" i="1"/>
  <c r="V140" i="1"/>
  <c r="U140" i="1"/>
  <c r="T140" i="1"/>
  <c r="T139" i="1" s="1"/>
  <c r="S140" i="1"/>
  <c r="R140" i="1"/>
  <c r="Q140" i="1"/>
  <c r="P140" i="1"/>
  <c r="O140" i="1"/>
  <c r="N140" i="1"/>
  <c r="M140" i="1"/>
  <c r="M139" i="1" s="1"/>
  <c r="L140" i="1"/>
  <c r="L139" i="1" s="1"/>
  <c r="K140" i="1"/>
  <c r="K139" i="1" s="1"/>
  <c r="J140" i="1"/>
  <c r="J139" i="1" s="1"/>
  <c r="I140" i="1"/>
  <c r="H140" i="1"/>
  <c r="H139" i="1" s="1"/>
  <c r="G140" i="1"/>
  <c r="F140" i="1"/>
  <c r="E140" i="1"/>
  <c r="D140" i="1"/>
  <c r="W139" i="1"/>
  <c r="S139" i="1"/>
  <c r="Q139" i="1"/>
  <c r="AA138" i="1"/>
  <c r="X138" i="1"/>
  <c r="Z138" i="1" s="1"/>
  <c r="AB138" i="1" s="1"/>
  <c r="AA133" i="1"/>
  <c r="X133" i="1"/>
  <c r="Z133" i="1" s="1"/>
  <c r="AB133" i="1" s="1"/>
  <c r="AA132" i="1"/>
  <c r="X132" i="1"/>
  <c r="Z132" i="1" s="1"/>
  <c r="AB132" i="1" s="1"/>
  <c r="AA130" i="1"/>
  <c r="X130" i="1"/>
  <c r="Z130" i="1" s="1"/>
  <c r="AB130" i="1" s="1"/>
  <c r="AB128" i="1"/>
  <c r="AA128" i="1"/>
  <c r="AB127" i="1"/>
  <c r="AA127" i="1"/>
  <c r="AB126" i="1"/>
  <c r="AA126" i="1"/>
  <c r="Z125" i="1"/>
  <c r="Y125" i="1"/>
  <c r="Y124" i="1" s="1"/>
  <c r="X125" i="1"/>
  <c r="W125" i="1"/>
  <c r="V125" i="1"/>
  <c r="V124" i="1" s="1"/>
  <c r="U125" i="1"/>
  <c r="U124" i="1" s="1"/>
  <c r="T125" i="1"/>
  <c r="T124" i="1" s="1"/>
  <c r="S125" i="1"/>
  <c r="S124" i="1" s="1"/>
  <c r="R125" i="1"/>
  <c r="R124" i="1" s="1"/>
  <c r="Q125" i="1"/>
  <c r="Q124" i="1" s="1"/>
  <c r="P125" i="1"/>
  <c r="P124" i="1" s="1"/>
  <c r="O125" i="1"/>
  <c r="N125" i="1"/>
  <c r="N124" i="1" s="1"/>
  <c r="M125" i="1"/>
  <c r="M124" i="1" s="1"/>
  <c r="L125" i="1"/>
  <c r="L124" i="1" s="1"/>
  <c r="K125" i="1"/>
  <c r="K124" i="1" s="1"/>
  <c r="J125" i="1"/>
  <c r="J124" i="1" s="1"/>
  <c r="I125" i="1"/>
  <c r="H125" i="1"/>
  <c r="H124" i="1" s="1"/>
  <c r="G125" i="1"/>
  <c r="F125" i="1"/>
  <c r="F124" i="1" s="1"/>
  <c r="E125" i="1"/>
  <c r="E124" i="1" s="1"/>
  <c r="D125" i="1"/>
  <c r="D124" i="1" s="1"/>
  <c r="W124" i="1"/>
  <c r="O124" i="1"/>
  <c r="I124" i="1"/>
  <c r="G124" i="1"/>
  <c r="AA123" i="1"/>
  <c r="AA118" i="1"/>
  <c r="X118" i="1"/>
  <c r="AA117" i="1"/>
  <c r="X117" i="1"/>
  <c r="X147" i="1" s="1"/>
  <c r="AA115" i="1"/>
  <c r="X115" i="1"/>
  <c r="Z115" i="1" s="1"/>
  <c r="AB113" i="1"/>
  <c r="AA113" i="1"/>
  <c r="AB112" i="1"/>
  <c r="AA112" i="1"/>
  <c r="AB111" i="1"/>
  <c r="AA111" i="1"/>
  <c r="Z110" i="1"/>
  <c r="Y110" i="1"/>
  <c r="Y109" i="1" s="1"/>
  <c r="Y160" i="1" s="1"/>
  <c r="Y165" i="1" s="1"/>
  <c r="X110" i="1"/>
  <c r="W110" i="1"/>
  <c r="W109" i="1" s="1"/>
  <c r="W160" i="1" s="1"/>
  <c r="W165" i="1" s="1"/>
  <c r="V110" i="1"/>
  <c r="V109" i="1" s="1"/>
  <c r="V160" i="1" s="1"/>
  <c r="V165" i="1" s="1"/>
  <c r="U110" i="1"/>
  <c r="U109" i="1" s="1"/>
  <c r="U160" i="1" s="1"/>
  <c r="U165" i="1" s="1"/>
  <c r="T110" i="1"/>
  <c r="T109" i="1" s="1"/>
  <c r="T160" i="1" s="1"/>
  <c r="T165" i="1" s="1"/>
  <c r="S110" i="1"/>
  <c r="S109" i="1" s="1"/>
  <c r="S160" i="1" s="1"/>
  <c r="S165" i="1" s="1"/>
  <c r="R110" i="1"/>
  <c r="R109" i="1" s="1"/>
  <c r="R160" i="1" s="1"/>
  <c r="R165" i="1" s="1"/>
  <c r="Q110" i="1"/>
  <c r="P110" i="1"/>
  <c r="P109" i="1" s="1"/>
  <c r="P160" i="1" s="1"/>
  <c r="P165" i="1" s="1"/>
  <c r="O110" i="1"/>
  <c r="O109" i="1" s="1"/>
  <c r="O160" i="1" s="1"/>
  <c r="O165" i="1" s="1"/>
  <c r="N110" i="1"/>
  <c r="N109" i="1" s="1"/>
  <c r="N160" i="1" s="1"/>
  <c r="N165" i="1" s="1"/>
  <c r="M110" i="1"/>
  <c r="L110" i="1"/>
  <c r="L109" i="1" s="1"/>
  <c r="L160" i="1" s="1"/>
  <c r="L165" i="1" s="1"/>
  <c r="K110" i="1"/>
  <c r="K109" i="1" s="1"/>
  <c r="K160" i="1" s="1"/>
  <c r="K165" i="1" s="1"/>
  <c r="J110" i="1"/>
  <c r="J109" i="1" s="1"/>
  <c r="J160" i="1" s="1"/>
  <c r="J165" i="1" s="1"/>
  <c r="I110" i="1"/>
  <c r="H110" i="1"/>
  <c r="H109" i="1" s="1"/>
  <c r="H160" i="1" s="1"/>
  <c r="G110" i="1"/>
  <c r="G109" i="1" s="1"/>
  <c r="G160" i="1" s="1"/>
  <c r="G165" i="1" s="1"/>
  <c r="F110" i="1"/>
  <c r="F109" i="1" s="1"/>
  <c r="F160" i="1" s="1"/>
  <c r="F165" i="1" s="1"/>
  <c r="E110" i="1"/>
  <c r="D110" i="1"/>
  <c r="D109" i="1" s="1"/>
  <c r="D160" i="1" s="1"/>
  <c r="D165" i="1" s="1"/>
  <c r="Q109" i="1"/>
  <c r="Q160" i="1" s="1"/>
  <c r="Q165" i="1" s="1"/>
  <c r="M109" i="1"/>
  <c r="M160" i="1" s="1"/>
  <c r="M165" i="1" s="1"/>
  <c r="I109" i="1"/>
  <c r="I160" i="1" s="1"/>
  <c r="I165" i="1" s="1"/>
  <c r="E109" i="1"/>
  <c r="E160" i="1" s="1"/>
  <c r="E165" i="1" s="1"/>
  <c r="AA108" i="1"/>
  <c r="X108" i="1"/>
  <c r="Z108" i="1" s="1"/>
  <c r="AB108" i="1" s="1"/>
  <c r="AA107" i="1"/>
  <c r="X107" i="1"/>
  <c r="Z107" i="1" s="1"/>
  <c r="AB107" i="1" s="1"/>
  <c r="AA106" i="1"/>
  <c r="X106" i="1"/>
  <c r="Z106" i="1" s="1"/>
  <c r="AB106" i="1" s="1"/>
  <c r="AA105" i="1"/>
  <c r="X105" i="1"/>
  <c r="Z105" i="1" s="1"/>
  <c r="AB105" i="1" s="1"/>
  <c r="AA104" i="1"/>
  <c r="X104" i="1"/>
  <c r="Z104" i="1" s="1"/>
  <c r="Y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A102" i="1"/>
  <c r="X102" i="1"/>
  <c r="Z102" i="1" s="1"/>
  <c r="AA101" i="1"/>
  <c r="X101" i="1"/>
  <c r="Z101" i="1" s="1"/>
  <c r="AA100" i="1"/>
  <c r="X100" i="1"/>
  <c r="AA99" i="1"/>
  <c r="X99" i="1"/>
  <c r="Z99" i="1" s="1"/>
  <c r="AA98" i="1"/>
  <c r="Z98" i="1"/>
  <c r="X98" i="1"/>
  <c r="Y97" i="1"/>
  <c r="W97" i="1"/>
  <c r="W96" i="1" s="1"/>
  <c r="V97" i="1"/>
  <c r="V96" i="1" s="1"/>
  <c r="U97" i="1"/>
  <c r="T97" i="1"/>
  <c r="T96" i="1" s="1"/>
  <c r="S97" i="1"/>
  <c r="S96" i="1" s="1"/>
  <c r="R97" i="1"/>
  <c r="R96" i="1" s="1"/>
  <c r="Q97" i="1"/>
  <c r="P97" i="1"/>
  <c r="O97" i="1"/>
  <c r="O96" i="1" s="1"/>
  <c r="N97" i="1"/>
  <c r="N96" i="1" s="1"/>
  <c r="M97" i="1"/>
  <c r="L97" i="1"/>
  <c r="K97" i="1"/>
  <c r="K96" i="1" s="1"/>
  <c r="J97" i="1"/>
  <c r="I97" i="1"/>
  <c r="H97" i="1"/>
  <c r="G97" i="1"/>
  <c r="G96" i="1" s="1"/>
  <c r="F97" i="1"/>
  <c r="F96" i="1" s="1"/>
  <c r="E97" i="1"/>
  <c r="D97" i="1"/>
  <c r="J96" i="1"/>
  <c r="Y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M81" i="1" s="1"/>
  <c r="L90" i="1"/>
  <c r="K90" i="1"/>
  <c r="J90" i="1"/>
  <c r="I90" i="1"/>
  <c r="H90" i="1"/>
  <c r="G90" i="1"/>
  <c r="F90" i="1"/>
  <c r="E90" i="1"/>
  <c r="D90" i="1"/>
  <c r="Y89" i="1"/>
  <c r="W89" i="1"/>
  <c r="V89" i="1"/>
  <c r="U89" i="1"/>
  <c r="T89" i="1"/>
  <c r="S89" i="1"/>
  <c r="R89" i="1"/>
  <c r="R81" i="1" s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Y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B85" i="1"/>
  <c r="AA85" i="1"/>
  <c r="AB84" i="1"/>
  <c r="AA84" i="1"/>
  <c r="AB83" i="1"/>
  <c r="AA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J81" i="1"/>
  <c r="AA80" i="1"/>
  <c r="X80" i="1"/>
  <c r="Z80" i="1" s="1"/>
  <c r="AA79" i="1"/>
  <c r="Z79" i="1"/>
  <c r="X79" i="1"/>
  <c r="AA78" i="1"/>
  <c r="X78" i="1"/>
  <c r="Z78" i="1" s="1"/>
  <c r="AB76" i="1"/>
  <c r="AA76" i="1"/>
  <c r="AB75" i="1"/>
  <c r="AA75" i="1"/>
  <c r="AB74" i="1"/>
  <c r="AA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AB71" i="1"/>
  <c r="AA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Z56" i="1"/>
  <c r="Z55" i="1" s="1"/>
  <c r="Z53" i="1" s="1"/>
  <c r="Y56" i="1"/>
  <c r="X56" i="1"/>
  <c r="X55" i="1" s="1"/>
  <c r="X53" i="1" s="1"/>
  <c r="W56" i="1"/>
  <c r="W55" i="1" s="1"/>
  <c r="W53" i="1" s="1"/>
  <c r="V56" i="1"/>
  <c r="V55" i="1" s="1"/>
  <c r="V53" i="1" s="1"/>
  <c r="U56" i="1"/>
  <c r="T56" i="1"/>
  <c r="T55" i="1" s="1"/>
  <c r="T53" i="1" s="1"/>
  <c r="S56" i="1"/>
  <c r="S55" i="1" s="1"/>
  <c r="S53" i="1" s="1"/>
  <c r="R56" i="1"/>
  <c r="R55" i="1" s="1"/>
  <c r="R53" i="1" s="1"/>
  <c r="Q56" i="1"/>
  <c r="P56" i="1"/>
  <c r="P55" i="1" s="1"/>
  <c r="P53" i="1" s="1"/>
  <c r="O56" i="1"/>
  <c r="O55" i="1" s="1"/>
  <c r="O53" i="1" s="1"/>
  <c r="N56" i="1"/>
  <c r="N55" i="1" s="1"/>
  <c r="N53" i="1" s="1"/>
  <c r="M56" i="1"/>
  <c r="L56" i="1"/>
  <c r="K56" i="1"/>
  <c r="J56" i="1"/>
  <c r="J55" i="1" s="1"/>
  <c r="J53" i="1" s="1"/>
  <c r="I56" i="1"/>
  <c r="H56" i="1"/>
  <c r="G56" i="1"/>
  <c r="G55" i="1" s="1"/>
  <c r="G53" i="1" s="1"/>
  <c r="F56" i="1"/>
  <c r="F55" i="1" s="1"/>
  <c r="F53" i="1" s="1"/>
  <c r="E56" i="1"/>
  <c r="D56" i="1"/>
  <c r="D55" i="1" s="1"/>
  <c r="D53" i="1" s="1"/>
  <c r="Y55" i="1"/>
  <c r="Y53" i="1" s="1"/>
  <c r="U55" i="1"/>
  <c r="U53" i="1" s="1"/>
  <c r="Q55" i="1"/>
  <c r="Q53" i="1" s="1"/>
  <c r="M55" i="1"/>
  <c r="M53" i="1" s="1"/>
  <c r="L55" i="1"/>
  <c r="L53" i="1" s="1"/>
  <c r="I55" i="1"/>
  <c r="I53" i="1" s="1"/>
  <c r="E55" i="1"/>
  <c r="E53" i="1" s="1"/>
  <c r="AB54" i="1"/>
  <c r="AA54" i="1"/>
  <c r="AB52" i="1"/>
  <c r="AA52" i="1"/>
  <c r="AB47" i="1"/>
  <c r="AA47" i="1"/>
  <c r="AB46" i="1"/>
  <c r="AA46" i="1"/>
  <c r="AB44" i="1"/>
  <c r="AA44" i="1"/>
  <c r="AB42" i="1"/>
  <c r="AA42" i="1"/>
  <c r="AB41" i="1"/>
  <c r="AA41" i="1"/>
  <c r="AB40" i="1"/>
  <c r="AA40" i="1"/>
  <c r="Z39" i="1"/>
  <c r="Z38" i="1" s="1"/>
  <c r="Y39" i="1"/>
  <c r="Y38" i="1" s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R38" i="1" s="1"/>
  <c r="Q39" i="1"/>
  <c r="Q38" i="1" s="1"/>
  <c r="P39" i="1"/>
  <c r="O39" i="1"/>
  <c r="N39" i="1"/>
  <c r="N38" i="1" s="1"/>
  <c r="M39" i="1"/>
  <c r="M38" i="1" s="1"/>
  <c r="L39" i="1"/>
  <c r="K39" i="1"/>
  <c r="K38" i="1" s="1"/>
  <c r="J39" i="1"/>
  <c r="J38" i="1" s="1"/>
  <c r="I39" i="1"/>
  <c r="I38" i="1" s="1"/>
  <c r="H39" i="1"/>
  <c r="H38" i="1" s="1"/>
  <c r="G39" i="1"/>
  <c r="G38" i="1" s="1"/>
  <c r="F39" i="1"/>
  <c r="F38" i="1" s="1"/>
  <c r="E39" i="1"/>
  <c r="E38" i="1" s="1"/>
  <c r="D39" i="1"/>
  <c r="P38" i="1"/>
  <c r="O38" i="1"/>
  <c r="L38" i="1"/>
  <c r="D38" i="1"/>
  <c r="AA37" i="1"/>
  <c r="X37" i="1"/>
  <c r="X95" i="1" s="1"/>
  <c r="AA32" i="1"/>
  <c r="X32" i="1"/>
  <c r="X313" i="1" s="1"/>
  <c r="AA31" i="1"/>
  <c r="X31" i="1"/>
  <c r="X89" i="1" s="1"/>
  <c r="AA29" i="1"/>
  <c r="X29" i="1"/>
  <c r="X87" i="1" s="1"/>
  <c r="AB27" i="1"/>
  <c r="AA27" i="1"/>
  <c r="AB26" i="1"/>
  <c r="AA26" i="1"/>
  <c r="AB25" i="1"/>
  <c r="AA25" i="1"/>
  <c r="Z24" i="1"/>
  <c r="Y24" i="1"/>
  <c r="Y23" i="1" s="1"/>
  <c r="X24" i="1"/>
  <c r="W24" i="1"/>
  <c r="W23" i="1" s="1"/>
  <c r="V24" i="1"/>
  <c r="V23" i="1" s="1"/>
  <c r="U24" i="1"/>
  <c r="U23" i="1" s="1"/>
  <c r="T24" i="1"/>
  <c r="T23" i="1" s="1"/>
  <c r="S24" i="1"/>
  <c r="R24" i="1"/>
  <c r="R23" i="1" s="1"/>
  <c r="Q24" i="1"/>
  <c r="Q23" i="1" s="1"/>
  <c r="P24" i="1"/>
  <c r="P23" i="1" s="1"/>
  <c r="O24" i="1"/>
  <c r="O23" i="1" s="1"/>
  <c r="N24" i="1"/>
  <c r="N23" i="1" s="1"/>
  <c r="M24" i="1"/>
  <c r="M23" i="1" s="1"/>
  <c r="L24" i="1"/>
  <c r="L23" i="1" s="1"/>
  <c r="K24" i="1"/>
  <c r="K23" i="1" s="1"/>
  <c r="J24" i="1"/>
  <c r="J23" i="1" s="1"/>
  <c r="I24" i="1"/>
  <c r="I23" i="1" s="1"/>
  <c r="H24" i="1"/>
  <c r="G24" i="1"/>
  <c r="G23" i="1" s="1"/>
  <c r="F24" i="1"/>
  <c r="F23" i="1" s="1"/>
  <c r="E24" i="1"/>
  <c r="E23" i="1" s="1"/>
  <c r="D24" i="1"/>
  <c r="D23" i="1" s="1"/>
  <c r="S23" i="1"/>
  <c r="L20" i="1"/>
  <c r="T81" i="1" l="1"/>
  <c r="Z222" i="1"/>
  <c r="U81" i="1"/>
  <c r="K222" i="1"/>
  <c r="AA145" i="1"/>
  <c r="F167" i="1"/>
  <c r="V167" i="1"/>
  <c r="V242" i="1" s="1"/>
  <c r="V250" i="1" s="1"/>
  <c r="V252" i="1" s="1"/>
  <c r="D222" i="1"/>
  <c r="T222" i="1"/>
  <c r="E222" i="1"/>
  <c r="M222" i="1"/>
  <c r="U222" i="1"/>
  <c r="D376" i="1"/>
  <c r="D375" i="1" s="1"/>
  <c r="D374" i="1" s="1"/>
  <c r="D373" i="1" s="1"/>
  <c r="L376" i="1"/>
  <c r="L375" i="1" s="1"/>
  <c r="L374" i="1" s="1"/>
  <c r="L373" i="1" s="1"/>
  <c r="T376" i="1"/>
  <c r="T375" i="1" s="1"/>
  <c r="T374" i="1" s="1"/>
  <c r="T373" i="1" s="1"/>
  <c r="X399" i="1"/>
  <c r="W374" i="1"/>
  <c r="W373" i="1" s="1"/>
  <c r="L81" i="1"/>
  <c r="T399" i="1"/>
  <c r="AB56" i="1"/>
  <c r="I139" i="1"/>
  <c r="AB24" i="1"/>
  <c r="X23" i="1"/>
  <c r="AA56" i="1"/>
  <c r="AB82" i="1"/>
  <c r="P81" i="1"/>
  <c r="F81" i="1"/>
  <c r="N81" i="1"/>
  <c r="V81" i="1"/>
  <c r="F222" i="1"/>
  <c r="N222" i="1"/>
  <c r="V222" i="1"/>
  <c r="N376" i="1"/>
  <c r="N375" i="1" s="1"/>
  <c r="G376" i="1"/>
  <c r="G375" i="1" s="1"/>
  <c r="G374" i="1" s="1"/>
  <c r="G373" i="1" s="1"/>
  <c r="O376" i="1"/>
  <c r="O375" i="1" s="1"/>
  <c r="M399" i="1"/>
  <c r="R222" i="1"/>
  <c r="Z342" i="1"/>
  <c r="AB342" i="1" s="1"/>
  <c r="R376" i="1"/>
  <c r="R375" i="1" s="1"/>
  <c r="Q399" i="1"/>
  <c r="P96" i="1"/>
  <c r="AB125" i="1"/>
  <c r="G167" i="1"/>
  <c r="AB354" i="1"/>
  <c r="D96" i="1"/>
  <c r="L96" i="1"/>
  <c r="P139" i="1"/>
  <c r="AA187" i="1"/>
  <c r="AB229" i="1"/>
  <c r="P399" i="1"/>
  <c r="D81" i="1"/>
  <c r="J222" i="1"/>
  <c r="AA222" i="1" s="1"/>
  <c r="E81" i="1"/>
  <c r="H96" i="1"/>
  <c r="X103" i="1"/>
  <c r="F139" i="1"/>
  <c r="W167" i="1"/>
  <c r="W305" i="1" s="1"/>
  <c r="AB246" i="1"/>
  <c r="AA153" i="1"/>
  <c r="AB224" i="1"/>
  <c r="P222" i="1"/>
  <c r="X222" i="1"/>
  <c r="I222" i="1"/>
  <c r="Q222" i="1"/>
  <c r="Y222" i="1"/>
  <c r="P376" i="1"/>
  <c r="P375" i="1" s="1"/>
  <c r="Q81" i="1"/>
  <c r="J167" i="1"/>
  <c r="J305" i="1" s="1"/>
  <c r="R167" i="1"/>
  <c r="R242" i="1" s="1"/>
  <c r="R250" i="1" s="1"/>
  <c r="R252" i="1" s="1"/>
  <c r="AB211" i="1"/>
  <c r="H210" i="1"/>
  <c r="AB210" i="1" s="1"/>
  <c r="F376" i="1"/>
  <c r="F375" i="1" s="1"/>
  <c r="J376" i="1"/>
  <c r="J375" i="1" s="1"/>
  <c r="V376" i="1"/>
  <c r="V375" i="1" s="1"/>
  <c r="V374" i="1" s="1"/>
  <c r="V373" i="1" s="1"/>
  <c r="Z376" i="1"/>
  <c r="Z375" i="1" s="1"/>
  <c r="AA97" i="1"/>
  <c r="K167" i="1"/>
  <c r="K305" i="1" s="1"/>
  <c r="S167" i="1"/>
  <c r="S242" i="1" s="1"/>
  <c r="S250" i="1" s="1"/>
  <c r="S252" i="1" s="1"/>
  <c r="Z343" i="1"/>
  <c r="AB343" i="1" s="1"/>
  <c r="Z399" i="1"/>
  <c r="AB436" i="1"/>
  <c r="H431" i="1"/>
  <c r="AB431" i="1" s="1"/>
  <c r="AB344" i="1"/>
  <c r="U374" i="1"/>
  <c r="U373" i="1" s="1"/>
  <c r="O374" i="1"/>
  <c r="O373" i="1" s="1"/>
  <c r="I81" i="1"/>
  <c r="Y81" i="1"/>
  <c r="Z167" i="1"/>
  <c r="Z242" i="1" s="1"/>
  <c r="Z250" i="1" s="1"/>
  <c r="Z252" i="1" s="1"/>
  <c r="H23" i="1"/>
  <c r="H55" i="1"/>
  <c r="H53" i="1" s="1"/>
  <c r="AB70" i="1"/>
  <c r="AB78" i="1"/>
  <c r="X148" i="1"/>
  <c r="Z118" i="1"/>
  <c r="U139" i="1"/>
  <c r="J185" i="1"/>
  <c r="H222" i="1"/>
  <c r="Z346" i="1"/>
  <c r="AA401" i="1"/>
  <c r="H400" i="1"/>
  <c r="AB39" i="1"/>
  <c r="AA62" i="1"/>
  <c r="AB73" i="1"/>
  <c r="AB79" i="1"/>
  <c r="G81" i="1"/>
  <c r="K81" i="1"/>
  <c r="O81" i="1"/>
  <c r="S81" i="1"/>
  <c r="W81" i="1"/>
  <c r="AA90" i="1"/>
  <c r="E96" i="1"/>
  <c r="I96" i="1"/>
  <c r="M96" i="1"/>
  <c r="Q96" i="1"/>
  <c r="U96" i="1"/>
  <c r="AA96" i="1" s="1"/>
  <c r="X145" i="1"/>
  <c r="Z117" i="1"/>
  <c r="Z147" i="1" s="1"/>
  <c r="AB147" i="1" s="1"/>
  <c r="D139" i="1"/>
  <c r="AB140" i="1"/>
  <c r="G139" i="1"/>
  <c r="Y139" i="1"/>
  <c r="AB187" i="1"/>
  <c r="AB377" i="1"/>
  <c r="X376" i="1"/>
  <c r="X375" i="1" s="1"/>
  <c r="X374" i="1" s="1"/>
  <c r="X373" i="1" s="1"/>
  <c r="AB394" i="1"/>
  <c r="N399" i="1"/>
  <c r="N374" i="1" s="1"/>
  <c r="N373" i="1" s="1"/>
  <c r="AB414" i="1"/>
  <c r="AB80" i="1"/>
  <c r="AA89" i="1"/>
  <c r="Y96" i="1"/>
  <c r="AB110" i="1"/>
  <c r="AA124" i="1"/>
  <c r="AA181" i="1"/>
  <c r="AB203" i="1"/>
  <c r="AB243" i="1"/>
  <c r="AB384" i="1"/>
  <c r="R399" i="1"/>
  <c r="R374" i="1" s="1"/>
  <c r="R373" i="1" s="1"/>
  <c r="E399" i="1"/>
  <c r="E374" i="1" s="1"/>
  <c r="E373" i="1" s="1"/>
  <c r="I399" i="1"/>
  <c r="I374" i="1" s="1"/>
  <c r="I373" i="1" s="1"/>
  <c r="U399" i="1"/>
  <c r="Y399" i="1"/>
  <c r="Y374" i="1" s="1"/>
  <c r="Y373" i="1" s="1"/>
  <c r="AB415" i="1"/>
  <c r="AA38" i="1"/>
  <c r="AB104" i="1"/>
  <c r="Z103" i="1"/>
  <c r="AB103" i="1" s="1"/>
  <c r="H165" i="1"/>
  <c r="AA160" i="1"/>
  <c r="Z148" i="1"/>
  <c r="L155" i="1"/>
  <c r="L158" i="1"/>
  <c r="P158" i="1"/>
  <c r="P155" i="1"/>
  <c r="T155" i="1"/>
  <c r="T158" i="1" s="1"/>
  <c r="AB53" i="1"/>
  <c r="Z145" i="1"/>
  <c r="AB145" i="1" s="1"/>
  <c r="AB148" i="1"/>
  <c r="AA23" i="1"/>
  <c r="AB62" i="1"/>
  <c r="AA24" i="1"/>
  <c r="AB38" i="1"/>
  <c r="AA39" i="1"/>
  <c r="Z29" i="1"/>
  <c r="AB311" i="1" s="1"/>
  <c r="Z31" i="1"/>
  <c r="Z32" i="1"/>
  <c r="Z37" i="1"/>
  <c r="AA70" i="1"/>
  <c r="AA87" i="1"/>
  <c r="AA95" i="1"/>
  <c r="AB98" i="1"/>
  <c r="X97" i="1"/>
  <c r="X96" i="1" s="1"/>
  <c r="AB102" i="1"/>
  <c r="AA109" i="1"/>
  <c r="AB115" i="1"/>
  <c r="AB117" i="1"/>
  <c r="AB118" i="1"/>
  <c r="X124" i="1"/>
  <c r="AA139" i="1"/>
  <c r="N139" i="1"/>
  <c r="R139" i="1"/>
  <c r="V139" i="1"/>
  <c r="AA147" i="1"/>
  <c r="AA154" i="1"/>
  <c r="G305" i="1"/>
  <c r="G242" i="1"/>
  <c r="G250" i="1" s="1"/>
  <c r="G252" i="1" s="1"/>
  <c r="O305" i="1"/>
  <c r="O242" i="1"/>
  <c r="O250" i="1" s="1"/>
  <c r="O252" i="1" s="1"/>
  <c r="E167" i="1"/>
  <c r="E306" i="1"/>
  <c r="I167" i="1"/>
  <c r="I306" i="1"/>
  <c r="M167" i="1"/>
  <c r="M306" i="1"/>
  <c r="Q167" i="1"/>
  <c r="Q306" i="1"/>
  <c r="U167" i="1"/>
  <c r="U306" i="1"/>
  <c r="Y167" i="1"/>
  <c r="Y306" i="1"/>
  <c r="AA308" i="1"/>
  <c r="AA311" i="1"/>
  <c r="AA313" i="1"/>
  <c r="K55" i="1"/>
  <c r="K53" i="1" s="1"/>
  <c r="AA73" i="1"/>
  <c r="H81" i="1"/>
  <c r="AA82" i="1"/>
  <c r="AB101" i="1"/>
  <c r="AA110" i="1"/>
  <c r="AA140" i="1"/>
  <c r="F306" i="1"/>
  <c r="J306" i="1"/>
  <c r="N306" i="1"/>
  <c r="R306" i="1"/>
  <c r="V306" i="1"/>
  <c r="Z306" i="1"/>
  <c r="AB313" i="1"/>
  <c r="AB181" i="1"/>
  <c r="X90" i="1"/>
  <c r="X81" i="1" s="1"/>
  <c r="Z124" i="1"/>
  <c r="K242" i="1"/>
  <c r="K250" i="1" s="1"/>
  <c r="K252" i="1" s="1"/>
  <c r="G306" i="1"/>
  <c r="K306" i="1"/>
  <c r="O306" i="1"/>
  <c r="S306" i="1"/>
  <c r="W306" i="1"/>
  <c r="AA307" i="1"/>
  <c r="AA309" i="1"/>
  <c r="X311" i="1"/>
  <c r="X350" i="1"/>
  <c r="AB99" i="1"/>
  <c r="Z100" i="1"/>
  <c r="Z97" i="1" s="1"/>
  <c r="AA103" i="1"/>
  <c r="AA125" i="1"/>
  <c r="AA148" i="1"/>
  <c r="F242" i="1"/>
  <c r="F250" i="1" s="1"/>
  <c r="F252" i="1" s="1"/>
  <c r="F305" i="1"/>
  <c r="N242" i="1"/>
  <c r="N250" i="1" s="1"/>
  <c r="N252" i="1" s="1"/>
  <c r="N305" i="1"/>
  <c r="D306" i="1"/>
  <c r="H306" i="1"/>
  <c r="L306" i="1"/>
  <c r="P306" i="1"/>
  <c r="T306" i="1"/>
  <c r="X306" i="1"/>
  <c r="D167" i="1"/>
  <c r="H167" i="1"/>
  <c r="L167" i="1"/>
  <c r="P167" i="1"/>
  <c r="T167" i="1"/>
  <c r="X167" i="1"/>
  <c r="AA168" i="1"/>
  <c r="AA306" i="1" s="1"/>
  <c r="AA203" i="1"/>
  <c r="AA224" i="1"/>
  <c r="Z340" i="1"/>
  <c r="AB340" i="1" s="1"/>
  <c r="X346" i="1"/>
  <c r="F374" i="1"/>
  <c r="F373" i="1" s="1"/>
  <c r="Q374" i="1"/>
  <c r="Q373" i="1" s="1"/>
  <c r="AB168" i="1"/>
  <c r="AB306" i="1" s="1"/>
  <c r="AA229" i="1"/>
  <c r="H235" i="1"/>
  <c r="AA236" i="1"/>
  <c r="AA243" i="1"/>
  <c r="M374" i="1"/>
  <c r="M373" i="1" s="1"/>
  <c r="AA400" i="1"/>
  <c r="AA211" i="1"/>
  <c r="AA246" i="1"/>
  <c r="AA341" i="1"/>
  <c r="H376" i="1"/>
  <c r="AA377" i="1"/>
  <c r="AA394" i="1"/>
  <c r="J399" i="1"/>
  <c r="J374" i="1" s="1"/>
  <c r="J373" i="1" s="1"/>
  <c r="AB401" i="1"/>
  <c r="AA414" i="1"/>
  <c r="AA384" i="1"/>
  <c r="AA415" i="1"/>
  <c r="AA436" i="1"/>
  <c r="Z341" i="1" l="1"/>
  <c r="AB341" i="1" s="1"/>
  <c r="X123" i="1"/>
  <c r="P154" i="1"/>
  <c r="AB222" i="1"/>
  <c r="J242" i="1"/>
  <c r="J250" i="1" s="1"/>
  <c r="J252" i="1" s="1"/>
  <c r="P374" i="1"/>
  <c r="P373" i="1" s="1"/>
  <c r="R305" i="1"/>
  <c r="V305" i="1"/>
  <c r="AA53" i="1"/>
  <c r="W242" i="1"/>
  <c r="W250" i="1" s="1"/>
  <c r="W252" i="1" s="1"/>
  <c r="AB124" i="1"/>
  <c r="AB55" i="1"/>
  <c r="AA431" i="1"/>
  <c r="AA210" i="1"/>
  <c r="AA185" i="1"/>
  <c r="AB185" i="1"/>
  <c r="S305" i="1"/>
  <c r="AB400" i="1"/>
  <c r="H399" i="1"/>
  <c r="AA399" i="1" s="1"/>
  <c r="Z374" i="1"/>
  <c r="Z373" i="1" s="1"/>
  <c r="Z96" i="1"/>
  <c r="AB96" i="1" s="1"/>
  <c r="AB97" i="1"/>
  <c r="X109" i="1"/>
  <c r="X153" i="1"/>
  <c r="AA376" i="1"/>
  <c r="H375" i="1"/>
  <c r="AB376" i="1"/>
  <c r="AB235" i="1"/>
  <c r="AA235" i="1"/>
  <c r="P305" i="1"/>
  <c r="P242" i="1"/>
  <c r="P250" i="1" s="1"/>
  <c r="P252" i="1" s="1"/>
  <c r="AB100" i="1"/>
  <c r="Y305" i="1"/>
  <c r="Y242" i="1"/>
  <c r="Y250" i="1" s="1"/>
  <c r="Y252" i="1" s="1"/>
  <c r="Q305" i="1"/>
  <c r="Q242" i="1"/>
  <c r="Q250" i="1" s="1"/>
  <c r="Q252" i="1" s="1"/>
  <c r="I305" i="1"/>
  <c r="I242" i="1"/>
  <c r="I250" i="1" s="1"/>
  <c r="I252" i="1" s="1"/>
  <c r="AB31" i="1"/>
  <c r="Z89" i="1"/>
  <c r="AB89" i="1" s="1"/>
  <c r="L305" i="1"/>
  <c r="L242" i="1"/>
  <c r="L250" i="1" s="1"/>
  <c r="L252" i="1" s="1"/>
  <c r="AA55" i="1"/>
  <c r="V155" i="1"/>
  <c r="V158" i="1" s="1"/>
  <c r="Z350" i="1"/>
  <c r="AB350" i="1" s="1"/>
  <c r="Z311" i="1"/>
  <c r="Z87" i="1"/>
  <c r="AB29" i="1"/>
  <c r="Z23" i="1"/>
  <c r="T154" i="1"/>
  <c r="X305" i="1"/>
  <c r="X242" i="1"/>
  <c r="X250" i="1" s="1"/>
  <c r="X252" i="1" s="1"/>
  <c r="H305" i="1"/>
  <c r="H242" i="1"/>
  <c r="AB167" i="1"/>
  <c r="AA167" i="1"/>
  <c r="AA305" i="1" s="1"/>
  <c r="U305" i="1"/>
  <c r="U242" i="1"/>
  <c r="U250" i="1" s="1"/>
  <c r="U252" i="1" s="1"/>
  <c r="M305" i="1"/>
  <c r="M242" i="1"/>
  <c r="M250" i="1" s="1"/>
  <c r="M252" i="1" s="1"/>
  <c r="E305" i="1"/>
  <c r="E242" i="1"/>
  <c r="E250" i="1" s="1"/>
  <c r="E252" i="1" s="1"/>
  <c r="R155" i="1"/>
  <c r="R158" i="1" s="1"/>
  <c r="Z95" i="1"/>
  <c r="AB95" i="1" s="1"/>
  <c r="AB37" i="1"/>
  <c r="T305" i="1"/>
  <c r="T242" i="1"/>
  <c r="T250" i="1" s="1"/>
  <c r="T252" i="1" s="1"/>
  <c r="D305" i="1"/>
  <c r="D242" i="1"/>
  <c r="D250" i="1" s="1"/>
  <c r="D252" i="1" s="1"/>
  <c r="AA81" i="1"/>
  <c r="N155" i="1"/>
  <c r="N158" i="1" s="1"/>
  <c r="Z313" i="1"/>
  <c r="AB32" i="1"/>
  <c r="Z90" i="1"/>
  <c r="AB90" i="1" s="1"/>
  <c r="L154" i="1"/>
  <c r="AB399" i="1" l="1"/>
  <c r="Z305" i="1"/>
  <c r="AB23" i="1"/>
  <c r="V154" i="1"/>
  <c r="AB375" i="1"/>
  <c r="AA375" i="1"/>
  <c r="H374" i="1"/>
  <c r="AB305" i="1"/>
  <c r="X139" i="1"/>
  <c r="X160" i="1"/>
  <c r="N154" i="1"/>
  <c r="H250" i="1"/>
  <c r="AB242" i="1"/>
  <c r="AA242" i="1"/>
  <c r="R154" i="1"/>
  <c r="Z81" i="1"/>
  <c r="AB87" i="1"/>
  <c r="Z123" i="1" l="1"/>
  <c r="AB81" i="1"/>
  <c r="H252" i="1"/>
  <c r="AB250" i="1"/>
  <c r="AA250" i="1"/>
  <c r="X155" i="1"/>
  <c r="X158" i="1" s="1"/>
  <c r="X165" i="1"/>
  <c r="AB374" i="1"/>
  <c r="AA374" i="1"/>
  <c r="H373" i="1"/>
  <c r="Z153" i="1" l="1"/>
  <c r="Z109" i="1"/>
  <c r="AB123" i="1"/>
  <c r="AA373" i="1"/>
  <c r="AB373" i="1"/>
  <c r="X154" i="1"/>
  <c r="Z139" i="1" l="1"/>
  <c r="AB153" i="1"/>
  <c r="Z160" i="1"/>
  <c r="AB109" i="1"/>
  <c r="Z155" i="1" l="1"/>
  <c r="AB139" i="1"/>
  <c r="Z165" i="1"/>
  <c r="AB160" i="1"/>
  <c r="AB155" i="1" l="1"/>
  <c r="Z158" i="1"/>
  <c r="AB158" i="1" s="1"/>
  <c r="Z154" i="1" l="1"/>
  <c r="AB154" i="1" l="1"/>
</calcChain>
</file>

<file path=xl/sharedStrings.xml><?xml version="1.0" encoding="utf-8"?>
<sst xmlns="http://schemas.openxmlformats.org/spreadsheetml/2006/main" count="4312" uniqueCount="711">
  <si>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</si>
  <si>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</si>
  <si>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</si>
  <si>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</si>
  <si>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</si>
  <si>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</si>
  <si>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 xml:space="preserve"> Псковская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</si>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</sst>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70" zoomScaleNormal="70" workbookViewId="0">
      <selection activeCell="Q9" sqref="Q9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79" t="s">
        <v>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</row>
    <row r="7" spans="1:28" ht="15.75" customHeight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</row>
    <row r="8" spans="1:28" ht="15.75" customHeight="1" x14ac:dyDescent="0.25"/>
    <row r="9" spans="1:28" ht="21.75" customHeight="1" x14ac:dyDescent="0.25">
      <c r="A9" s="11" t="s">
        <v>4</v>
      </c>
      <c r="B9" s="10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x14ac:dyDescent="0.25">
      <c r="B10" s="14" t="s">
        <v>5</v>
      </c>
    </row>
    <row r="11" spans="1:28" ht="18.75" customHeight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x14ac:dyDescent="0.25">
      <c r="A12" s="16"/>
      <c r="B12" s="16" t="s">
        <v>7</v>
      </c>
      <c r="G12" s="17"/>
      <c r="I12" s="17"/>
      <c r="K12" s="17"/>
      <c r="M12" s="17"/>
      <c r="O12" s="17"/>
      <c r="Q12" s="17"/>
      <c r="S12" s="17"/>
      <c r="U12" s="17"/>
      <c r="W12" s="17"/>
      <c r="Y12" s="17"/>
    </row>
    <row r="13" spans="1:28" ht="18.75" customHeight="1" x14ac:dyDescent="0.25">
      <c r="B13" s="15"/>
    </row>
    <row r="14" spans="1:28" ht="98.25" customHeight="1" x14ac:dyDescent="0.25">
      <c r="A14" s="81" t="s">
        <v>8</v>
      </c>
      <c r="B14" s="81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x14ac:dyDescent="0.25">
      <c r="A15" s="82" t="s">
        <v>9</v>
      </c>
      <c r="B15" s="82"/>
    </row>
    <row r="16" spans="1:28" ht="15.75" customHeight="1" x14ac:dyDescent="0.25">
      <c r="A16" s="6"/>
      <c r="B16" s="6"/>
      <c r="C16" s="18"/>
      <c r="D16" s="6"/>
      <c r="E16" s="6"/>
      <c r="F16" s="6"/>
      <c r="G16" s="7"/>
    </row>
    <row r="17" spans="1:28" ht="11.25" customHeight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s="21" customFormat="1" ht="18.75" customHeight="1" x14ac:dyDescent="0.25">
      <c r="A18" s="83" t="s">
        <v>10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</row>
    <row r="19" spans="1:28" s="23" customFormat="1" ht="14.25" x14ac:dyDescent="0.2">
      <c r="A19" s="84" t="s">
        <v>11</v>
      </c>
      <c r="B19" s="85" t="s">
        <v>12</v>
      </c>
      <c r="C19" s="84" t="s">
        <v>13</v>
      </c>
      <c r="D19" s="22" t="s">
        <v>14</v>
      </c>
      <c r="E19" s="22" t="s">
        <v>15</v>
      </c>
      <c r="F19" s="22" t="s">
        <v>16</v>
      </c>
      <c r="G19" s="86" t="s">
        <v>17</v>
      </c>
      <c r="H19" s="86"/>
      <c r="I19" s="78" t="s">
        <v>18</v>
      </c>
      <c r="J19" s="78"/>
      <c r="K19" s="86" t="s">
        <v>19</v>
      </c>
      <c r="L19" s="86"/>
      <c r="M19" s="78" t="s">
        <v>20</v>
      </c>
      <c r="N19" s="78"/>
      <c r="O19" s="86" t="s">
        <v>21</v>
      </c>
      <c r="P19" s="86"/>
      <c r="Q19" s="78" t="s">
        <v>22</v>
      </c>
      <c r="R19" s="78"/>
      <c r="S19" s="78" t="s">
        <v>23</v>
      </c>
      <c r="T19" s="78"/>
      <c r="U19" s="78" t="s">
        <v>24</v>
      </c>
      <c r="V19" s="78"/>
      <c r="W19" s="78" t="s">
        <v>25</v>
      </c>
      <c r="X19" s="78"/>
      <c r="Y19" s="78" t="s">
        <v>26</v>
      </c>
      <c r="Z19" s="78"/>
      <c r="AA19" s="78" t="s">
        <v>27</v>
      </c>
      <c r="AB19" s="78"/>
    </row>
    <row r="20" spans="1:28" s="25" customFormat="1" ht="59.25" customHeight="1" x14ac:dyDescent="0.2">
      <c r="A20" s="84"/>
      <c r="B20" s="85"/>
      <c r="C20" s="84"/>
      <c r="D20" s="24" t="s">
        <v>28</v>
      </c>
      <c r="E20" s="24" t="s">
        <v>28</v>
      </c>
      <c r="F20" s="24" t="s">
        <v>28</v>
      </c>
      <c r="G20" s="24" t="s">
        <v>29</v>
      </c>
      <c r="H20" s="24" t="s">
        <v>28</v>
      </c>
      <c r="I20" s="24" t="s">
        <v>29</v>
      </c>
      <c r="J20" s="24" t="s">
        <v>28</v>
      </c>
      <c r="K20" s="24" t="s">
        <v>29</v>
      </c>
      <c r="L20" s="24" t="str">
        <f>J20</f>
        <v>Факт</v>
      </c>
      <c r="M20" s="24" t="s">
        <v>29</v>
      </c>
      <c r="N20" s="24" t="s">
        <v>30</v>
      </c>
      <c r="O20" s="24" t="s">
        <v>29</v>
      </c>
      <c r="P20" s="24" t="s">
        <v>30</v>
      </c>
      <c r="Q20" s="24" t="s">
        <v>29</v>
      </c>
      <c r="R20" s="24" t="s">
        <v>30</v>
      </c>
      <c r="S20" s="24" t="s">
        <v>29</v>
      </c>
      <c r="T20" s="24" t="s">
        <v>30</v>
      </c>
      <c r="U20" s="24" t="s">
        <v>29</v>
      </c>
      <c r="V20" s="24" t="s">
        <v>30</v>
      </c>
      <c r="W20" s="24" t="s">
        <v>29</v>
      </c>
      <c r="X20" s="24" t="s">
        <v>30</v>
      </c>
      <c r="Y20" s="24" t="s">
        <v>29</v>
      </c>
      <c r="Z20" s="24" t="s">
        <v>30</v>
      </c>
      <c r="AA20" s="24" t="s">
        <v>29</v>
      </c>
      <c r="AB20" s="24" t="s">
        <v>30</v>
      </c>
    </row>
    <row r="21" spans="1:28" s="29" customFormat="1" x14ac:dyDescent="0.25">
      <c r="A21" s="26">
        <v>1</v>
      </c>
      <c r="B21" s="27">
        <v>2</v>
      </c>
      <c r="C21" s="28">
        <v>3</v>
      </c>
      <c r="D21" s="27">
        <v>4</v>
      </c>
      <c r="E21" s="27">
        <v>5</v>
      </c>
      <c r="F21" s="26" t="s">
        <v>31</v>
      </c>
      <c r="G21" s="27">
        <v>7</v>
      </c>
      <c r="H21" s="26" t="s">
        <v>32</v>
      </c>
      <c r="I21" s="27">
        <v>9</v>
      </c>
      <c r="J21" s="26" t="s">
        <v>33</v>
      </c>
      <c r="K21" s="27">
        <v>11</v>
      </c>
      <c r="L21" s="26">
        <v>12</v>
      </c>
      <c r="M21" s="27">
        <v>13</v>
      </c>
      <c r="N21" s="26">
        <v>14</v>
      </c>
      <c r="O21" s="27">
        <v>15</v>
      </c>
      <c r="P21" s="26">
        <v>16</v>
      </c>
      <c r="Q21" s="27">
        <v>17</v>
      </c>
      <c r="R21" s="26">
        <v>18</v>
      </c>
      <c r="S21" s="27">
        <v>19</v>
      </c>
      <c r="T21" s="26">
        <v>20</v>
      </c>
      <c r="U21" s="27">
        <v>21</v>
      </c>
      <c r="V21" s="26">
        <v>22</v>
      </c>
      <c r="W21" s="27">
        <v>23</v>
      </c>
      <c r="X21" s="26">
        <v>24</v>
      </c>
      <c r="Y21" s="27">
        <v>25</v>
      </c>
      <c r="Z21" s="26">
        <v>26</v>
      </c>
      <c r="AA21" s="27">
        <v>27</v>
      </c>
      <c r="AB21" s="26">
        <v>28</v>
      </c>
    </row>
    <row r="22" spans="1:28" s="31" customFormat="1" x14ac:dyDescent="0.25">
      <c r="A22" s="30" t="s">
        <v>34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1" customFormat="1" ht="15.75" customHeight="1" x14ac:dyDescent="0.25">
      <c r="A23" s="32" t="s">
        <v>35</v>
      </c>
      <c r="B23" s="33" t="s">
        <v>36</v>
      </c>
      <c r="C23" s="34" t="s">
        <v>37</v>
      </c>
      <c r="D23" s="35">
        <f>SUM(D24,D28:D34,D37)</f>
        <v>3038.4321436998298</v>
      </c>
      <c r="E23" s="35">
        <f t="shared" ref="E23:Z23" si="0">SUM(E24,E28:E34,E37)</f>
        <v>3203.4967757887907</v>
      </c>
      <c r="F23" s="35">
        <f t="shared" si="0"/>
        <v>3706.0937410440674</v>
      </c>
      <c r="G23" s="35">
        <f t="shared" si="0"/>
        <v>4004.1653454400803</v>
      </c>
      <c r="H23" s="35">
        <f t="shared" si="0"/>
        <v>4096.9101685734486</v>
      </c>
      <c r="I23" s="35">
        <f t="shared" si="0"/>
        <v>4304.1557445697863</v>
      </c>
      <c r="J23" s="35">
        <f t="shared" si="0"/>
        <v>4366.0727878460002</v>
      </c>
      <c r="K23" s="35">
        <f t="shared" si="0"/>
        <v>4650.5812401669491</v>
      </c>
      <c r="L23" s="35">
        <f t="shared" si="0"/>
        <v>4588.9930399361629</v>
      </c>
      <c r="M23" s="35">
        <f t="shared" si="0"/>
        <v>5007.3628442853214</v>
      </c>
      <c r="N23" s="35">
        <f t="shared" si="0"/>
        <v>4699.9550884336913</v>
      </c>
      <c r="O23" s="35">
        <f t="shared" si="0"/>
        <v>4991.7863506363474</v>
      </c>
      <c r="P23" s="35">
        <f t="shared" si="0"/>
        <v>4836.5921677052729</v>
      </c>
      <c r="Q23" s="35">
        <f t="shared" si="0"/>
        <v>5173.0462736321842</v>
      </c>
      <c r="R23" s="35">
        <f t="shared" si="0"/>
        <v>4977.8424600373064</v>
      </c>
      <c r="S23" s="35">
        <f t="shared" si="0"/>
        <v>5361.3011935991581</v>
      </c>
      <c r="T23" s="35">
        <f t="shared" si="0"/>
        <v>5212.3538955453669</v>
      </c>
      <c r="U23" s="35">
        <f t="shared" si="0"/>
        <v>5522.1402294071322</v>
      </c>
      <c r="V23" s="35">
        <f t="shared" si="0"/>
        <v>5406.8626315676829</v>
      </c>
      <c r="W23" s="35">
        <f t="shared" si="0"/>
        <v>5687.8044362893461</v>
      </c>
      <c r="X23" s="35">
        <f t="shared" si="0"/>
        <v>5569.4827666355905</v>
      </c>
      <c r="Y23" s="35">
        <f t="shared" si="0"/>
        <v>5858.4385693780268</v>
      </c>
      <c r="Z23" s="35">
        <f t="shared" si="0"/>
        <v>5736.99807600037</v>
      </c>
      <c r="AA23" s="35">
        <f>H23+J23+K23+M23+O23+Q23+S23+U23+W23+Y23</f>
        <v>50715.444093813916</v>
      </c>
      <c r="AB23" s="35">
        <f>H23+J23+L23+N23+P23+R23+T23+V23+X23+Z23</f>
        <v>49492.063082280889</v>
      </c>
    </row>
    <row r="24" spans="1:28" s="7" customFormat="1" ht="15.75" customHeight="1" x14ac:dyDescent="0.25">
      <c r="A24" s="36" t="s">
        <v>38</v>
      </c>
      <c r="B24" s="37" t="s">
        <v>39</v>
      </c>
      <c r="C24" s="38" t="s">
        <v>37</v>
      </c>
      <c r="D24" s="35">
        <f>SUM(D25:D27)</f>
        <v>0</v>
      </c>
      <c r="E24" s="35">
        <f t="shared" ref="E24:Z24" si="1">SUM(E25:E27)</f>
        <v>0</v>
      </c>
      <c r="F24" s="35">
        <f t="shared" si="1"/>
        <v>0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  <c r="L24" s="35">
        <f t="shared" si="1"/>
        <v>0</v>
      </c>
      <c r="M24" s="3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0</v>
      </c>
      <c r="T24" s="35">
        <f t="shared" si="1"/>
        <v>0</v>
      </c>
      <c r="U24" s="35">
        <f t="shared" si="1"/>
        <v>0</v>
      </c>
      <c r="V24" s="35">
        <f t="shared" si="1"/>
        <v>0</v>
      </c>
      <c r="W24" s="35">
        <f t="shared" si="1"/>
        <v>0</v>
      </c>
      <c r="X24" s="35">
        <f t="shared" si="1"/>
        <v>0</v>
      </c>
      <c r="Y24" s="35">
        <f t="shared" si="1"/>
        <v>0</v>
      </c>
      <c r="Z24" s="35">
        <f t="shared" si="1"/>
        <v>0</v>
      </c>
      <c r="AA24" s="35">
        <f t="shared" ref="AA24:AA27" si="2">H24+J24+K24+M24+O24+Q24+S24+U24+W24+Y24</f>
        <v>0</v>
      </c>
      <c r="AB24" s="35">
        <f t="shared" ref="AB24:AB27" si="3">H24+J24+L24+N24+P24+R24+T24+V24+X24+Z24</f>
        <v>0</v>
      </c>
    </row>
    <row r="25" spans="1:28" s="7" customFormat="1" ht="31.5" customHeight="1" x14ac:dyDescent="0.25">
      <c r="A25" s="36" t="s">
        <v>40</v>
      </c>
      <c r="B25" s="39" t="s">
        <v>41</v>
      </c>
      <c r="C25" s="38" t="s">
        <v>37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f t="shared" si="2"/>
        <v>0</v>
      </c>
      <c r="AB25" s="35">
        <f t="shared" si="3"/>
        <v>0</v>
      </c>
    </row>
    <row r="26" spans="1:28" s="7" customFormat="1" ht="31.5" customHeight="1" x14ac:dyDescent="0.25">
      <c r="A26" s="36" t="s">
        <v>42</v>
      </c>
      <c r="B26" s="39" t="s">
        <v>43</v>
      </c>
      <c r="C26" s="38" t="s">
        <v>37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f t="shared" si="2"/>
        <v>0</v>
      </c>
      <c r="AB26" s="35">
        <f t="shared" si="3"/>
        <v>0</v>
      </c>
    </row>
    <row r="27" spans="1:28" s="7" customFormat="1" ht="31.5" customHeight="1" x14ac:dyDescent="0.25">
      <c r="A27" s="36" t="s">
        <v>44</v>
      </c>
      <c r="B27" s="39" t="s">
        <v>45</v>
      </c>
      <c r="C27" s="38" t="s">
        <v>37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f t="shared" si="2"/>
        <v>0</v>
      </c>
      <c r="AB27" s="35">
        <f t="shared" si="3"/>
        <v>0</v>
      </c>
    </row>
    <row r="28" spans="1:28" s="7" customFormat="1" ht="15.75" customHeight="1" x14ac:dyDescent="0.25">
      <c r="A28" s="36" t="s">
        <v>46</v>
      </c>
      <c r="B28" s="37" t="s">
        <v>47</v>
      </c>
      <c r="C28" s="38" t="s">
        <v>37</v>
      </c>
      <c r="D28" s="35" t="s">
        <v>48</v>
      </c>
      <c r="E28" s="35" t="s">
        <v>48</v>
      </c>
      <c r="F28" s="35" t="s">
        <v>48</v>
      </c>
      <c r="G28" s="35" t="s">
        <v>48</v>
      </c>
      <c r="H28" s="35" t="s">
        <v>48</v>
      </c>
      <c r="I28" s="35" t="s">
        <v>48</v>
      </c>
      <c r="J28" s="35" t="s">
        <v>48</v>
      </c>
      <c r="K28" s="35" t="s">
        <v>48</v>
      </c>
      <c r="L28" s="35" t="s">
        <v>48</v>
      </c>
      <c r="M28" s="35" t="s">
        <v>48</v>
      </c>
      <c r="N28" s="35" t="s">
        <v>48</v>
      </c>
      <c r="O28" s="35" t="s">
        <v>48</v>
      </c>
      <c r="P28" s="35" t="s">
        <v>48</v>
      </c>
      <c r="Q28" s="35" t="s">
        <v>48</v>
      </c>
      <c r="R28" s="35" t="s">
        <v>48</v>
      </c>
      <c r="S28" s="35" t="s">
        <v>48</v>
      </c>
      <c r="T28" s="35" t="s">
        <v>48</v>
      </c>
      <c r="U28" s="35" t="s">
        <v>48</v>
      </c>
      <c r="V28" s="35" t="s">
        <v>48</v>
      </c>
      <c r="W28" s="35" t="s">
        <v>48</v>
      </c>
      <c r="X28" s="35" t="s">
        <v>48</v>
      </c>
      <c r="Y28" s="35" t="s">
        <v>48</v>
      </c>
      <c r="Z28" s="35" t="s">
        <v>48</v>
      </c>
      <c r="AA28" s="35" t="s">
        <v>48</v>
      </c>
      <c r="AB28" s="35" t="s">
        <v>48</v>
      </c>
    </row>
    <row r="29" spans="1:28" s="7" customFormat="1" ht="15.75" customHeight="1" x14ac:dyDescent="0.25">
      <c r="A29" s="36" t="s">
        <v>49</v>
      </c>
      <c r="B29" s="37" t="s">
        <v>50</v>
      </c>
      <c r="C29" s="38" t="s">
        <v>37</v>
      </c>
      <c r="D29" s="35">
        <v>2922.6423389699994</v>
      </c>
      <c r="E29" s="35">
        <v>3038.7207600699999</v>
      </c>
      <c r="F29" s="35">
        <v>3440.6608329199998</v>
      </c>
      <c r="G29" s="35">
        <v>3871.5010586004801</v>
      </c>
      <c r="H29" s="35">
        <v>3946.4053183199994</v>
      </c>
      <c r="I29" s="35">
        <v>4041.6889232041499</v>
      </c>
      <c r="J29" s="35">
        <v>4248.6073803600002</v>
      </c>
      <c r="K29" s="35">
        <v>4542.3817650000001</v>
      </c>
      <c r="L29" s="35">
        <v>4383.1429059699994</v>
      </c>
      <c r="M29" s="35">
        <v>4775.8808558659994</v>
      </c>
      <c r="N29" s="35">
        <v>4553.0429224699992</v>
      </c>
      <c r="O29" s="35">
        <v>4950.1141576283808</v>
      </c>
      <c r="P29" s="35">
        <v>4724.6218871199999</v>
      </c>
      <c r="Q29" s="35">
        <v>5131.0435891742181</v>
      </c>
      <c r="R29" s="35">
        <v>4933.6910384199991</v>
      </c>
      <c r="S29" s="35">
        <v>5318.9325530711913</v>
      </c>
      <c r="T29" s="35">
        <v>5160.6830108199993</v>
      </c>
      <c r="U29" s="35">
        <v>5478.5005296633271</v>
      </c>
      <c r="V29" s="35">
        <v>5365.4370194799994</v>
      </c>
      <c r="W29" s="35">
        <v>5642.8555455532269</v>
      </c>
      <c r="X29" s="35">
        <f>V29*1.03</f>
        <v>5526.4001300643995</v>
      </c>
      <c r="Y29" s="35">
        <v>5812.1412119198239</v>
      </c>
      <c r="Z29" s="35">
        <f>X29*1.03</f>
        <v>5692.1921339663313</v>
      </c>
      <c r="AA29" s="35">
        <f>H29+J29+K29+M29+O29+Q29+S29+U29+W29+Y29</f>
        <v>49846.862906556162</v>
      </c>
      <c r="AB29" s="35">
        <f>H29+J29+L29+N29+P29+R29+T29+V29+X29+Z29</f>
        <v>48534.223746990727</v>
      </c>
    </row>
    <row r="30" spans="1:28" s="7" customFormat="1" ht="15.75" customHeight="1" x14ac:dyDescent="0.25">
      <c r="A30" s="36" t="s">
        <v>51</v>
      </c>
      <c r="B30" s="37" t="s">
        <v>52</v>
      </c>
      <c r="C30" s="38" t="s">
        <v>37</v>
      </c>
      <c r="D30" s="35" t="s">
        <v>48</v>
      </c>
      <c r="E30" s="35" t="s">
        <v>48</v>
      </c>
      <c r="F30" s="35" t="s">
        <v>48</v>
      </c>
      <c r="G30" s="35" t="s">
        <v>48</v>
      </c>
      <c r="H30" s="35" t="s">
        <v>48</v>
      </c>
      <c r="I30" s="35" t="s">
        <v>48</v>
      </c>
      <c r="J30" s="35" t="s">
        <v>48</v>
      </c>
      <c r="K30" s="35" t="s">
        <v>48</v>
      </c>
      <c r="L30" s="35" t="s">
        <v>48</v>
      </c>
      <c r="M30" s="35" t="s">
        <v>48</v>
      </c>
      <c r="N30" s="35" t="s">
        <v>48</v>
      </c>
      <c r="O30" s="35" t="s">
        <v>48</v>
      </c>
      <c r="P30" s="35" t="s">
        <v>48</v>
      </c>
      <c r="Q30" s="35" t="s">
        <v>48</v>
      </c>
      <c r="R30" s="35" t="s">
        <v>48</v>
      </c>
      <c r="S30" s="35" t="s">
        <v>48</v>
      </c>
      <c r="T30" s="35" t="s">
        <v>48</v>
      </c>
      <c r="U30" s="35" t="s">
        <v>48</v>
      </c>
      <c r="V30" s="35" t="s">
        <v>48</v>
      </c>
      <c r="W30" s="35" t="s">
        <v>48</v>
      </c>
      <c r="X30" s="35" t="s">
        <v>48</v>
      </c>
      <c r="Y30" s="35" t="s">
        <v>48</v>
      </c>
      <c r="Z30" s="35" t="s">
        <v>48</v>
      </c>
      <c r="AA30" s="35" t="s">
        <v>48</v>
      </c>
      <c r="AB30" s="35" t="s">
        <v>48</v>
      </c>
    </row>
    <row r="31" spans="1:28" s="7" customFormat="1" ht="15.75" customHeight="1" x14ac:dyDescent="0.25">
      <c r="A31" s="36" t="s">
        <v>53</v>
      </c>
      <c r="B31" s="37" t="s">
        <v>54</v>
      </c>
      <c r="C31" s="38" t="s">
        <v>37</v>
      </c>
      <c r="D31" s="35">
        <v>51.452507389830501</v>
      </c>
      <c r="E31" s="35">
        <v>76.709753935593227</v>
      </c>
      <c r="F31" s="35">
        <v>198.19351864406781</v>
      </c>
      <c r="G31" s="35">
        <v>91.065794729999993</v>
      </c>
      <c r="H31" s="35">
        <v>92.492914240000019</v>
      </c>
      <c r="I31" s="35">
        <v>218.79062055999998</v>
      </c>
      <c r="J31" s="35">
        <v>51.22891971</v>
      </c>
      <c r="K31" s="35">
        <v>59.33613101661016</v>
      </c>
      <c r="L31" s="35">
        <v>164.26060000000015</v>
      </c>
      <c r="M31" s="35">
        <v>191.57025697135595</v>
      </c>
      <c r="N31" s="35">
        <v>65.555120331977406</v>
      </c>
      <c r="O31" s="35">
        <v>1.3660927700000003</v>
      </c>
      <c r="P31" s="35">
        <v>73.902001273559321</v>
      </c>
      <c r="Q31" s="35">
        <v>1.2864406799999999</v>
      </c>
      <c r="R31" s="35">
        <v>5.7467488755932195</v>
      </c>
      <c r="S31" s="35">
        <v>1.22584746</v>
      </c>
      <c r="T31" s="35">
        <v>13.062669635367234</v>
      </c>
      <c r="U31" s="35">
        <v>1.2626228838</v>
      </c>
      <c r="V31" s="35">
        <v>2.4535538176836158</v>
      </c>
      <c r="W31" s="35">
        <v>1.3005015703139999</v>
      </c>
      <c r="X31" s="35">
        <f>V31*1.04</f>
        <v>2.5516959703909605</v>
      </c>
      <c r="Y31" s="35">
        <v>1.3395166174234201</v>
      </c>
      <c r="Z31" s="35">
        <f>X31*1.04</f>
        <v>2.6537638092065992</v>
      </c>
      <c r="AA31" s="35">
        <f t="shared" ref="AA31:AA32" si="4">H31+J31+K31+M31+O31+Q31+S31+U31+W31+Y31</f>
        <v>402.40924391950364</v>
      </c>
      <c r="AB31" s="35">
        <f t="shared" ref="AB31:AB32" si="5">H31+J31+L31+N31+P31+R31+T31+V31+X31+Z31</f>
        <v>473.9079876637785</v>
      </c>
    </row>
    <row r="32" spans="1:28" s="7" customFormat="1" ht="15.75" customHeight="1" x14ac:dyDescent="0.25">
      <c r="A32" s="36" t="s">
        <v>55</v>
      </c>
      <c r="B32" s="37" t="s">
        <v>56</v>
      </c>
      <c r="C32" s="38" t="s">
        <v>37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 t="shared" si="4"/>
        <v>0</v>
      </c>
      <c r="AB32" s="35">
        <f t="shared" si="5"/>
        <v>0</v>
      </c>
    </row>
    <row r="33" spans="1:28" s="7" customFormat="1" ht="15.75" customHeight="1" x14ac:dyDescent="0.25">
      <c r="A33" s="36" t="s">
        <v>57</v>
      </c>
      <c r="B33" s="37" t="s">
        <v>58</v>
      </c>
      <c r="C33" s="38" t="s">
        <v>37</v>
      </c>
      <c r="D33" s="35" t="s">
        <v>48</v>
      </c>
      <c r="E33" s="35" t="s">
        <v>48</v>
      </c>
      <c r="F33" s="35" t="s">
        <v>48</v>
      </c>
      <c r="G33" s="35" t="s">
        <v>48</v>
      </c>
      <c r="H33" s="35" t="s">
        <v>48</v>
      </c>
      <c r="I33" s="35" t="s">
        <v>48</v>
      </c>
      <c r="J33" s="35" t="s">
        <v>48</v>
      </c>
      <c r="K33" s="35" t="s">
        <v>48</v>
      </c>
      <c r="L33" s="35" t="s">
        <v>48</v>
      </c>
      <c r="M33" s="35" t="s">
        <v>48</v>
      </c>
      <c r="N33" s="35" t="s">
        <v>48</v>
      </c>
      <c r="O33" s="35" t="s">
        <v>48</v>
      </c>
      <c r="P33" s="35" t="s">
        <v>48</v>
      </c>
      <c r="Q33" s="35" t="s">
        <v>48</v>
      </c>
      <c r="R33" s="35" t="s">
        <v>48</v>
      </c>
      <c r="S33" s="35" t="s">
        <v>48</v>
      </c>
      <c r="T33" s="35" t="s">
        <v>48</v>
      </c>
      <c r="U33" s="35" t="s">
        <v>48</v>
      </c>
      <c r="V33" s="35" t="s">
        <v>48</v>
      </c>
      <c r="W33" s="35" t="s">
        <v>48</v>
      </c>
      <c r="X33" s="35" t="s">
        <v>48</v>
      </c>
      <c r="Y33" s="35" t="s">
        <v>48</v>
      </c>
      <c r="Z33" s="35" t="s">
        <v>48</v>
      </c>
      <c r="AA33" s="35" t="s">
        <v>48</v>
      </c>
      <c r="AB33" s="35" t="s">
        <v>48</v>
      </c>
    </row>
    <row r="34" spans="1:28" s="7" customFormat="1" ht="31.5" customHeight="1" x14ac:dyDescent="0.25">
      <c r="A34" s="36" t="s">
        <v>59</v>
      </c>
      <c r="B34" s="39" t="s">
        <v>60</v>
      </c>
      <c r="C34" s="38" t="s">
        <v>37</v>
      </c>
      <c r="D34" s="35" t="s">
        <v>48</v>
      </c>
      <c r="E34" s="35" t="s">
        <v>48</v>
      </c>
      <c r="F34" s="35" t="s">
        <v>48</v>
      </c>
      <c r="G34" s="35" t="s">
        <v>48</v>
      </c>
      <c r="H34" s="35" t="s">
        <v>48</v>
      </c>
      <c r="I34" s="35" t="s">
        <v>48</v>
      </c>
      <c r="J34" s="35" t="s">
        <v>48</v>
      </c>
      <c r="K34" s="35" t="s">
        <v>48</v>
      </c>
      <c r="L34" s="35" t="s">
        <v>48</v>
      </c>
      <c r="M34" s="35" t="s">
        <v>48</v>
      </c>
      <c r="N34" s="35" t="s">
        <v>48</v>
      </c>
      <c r="O34" s="35" t="s">
        <v>48</v>
      </c>
      <c r="P34" s="35" t="s">
        <v>48</v>
      </c>
      <c r="Q34" s="35" t="s">
        <v>48</v>
      </c>
      <c r="R34" s="35" t="s">
        <v>48</v>
      </c>
      <c r="S34" s="35" t="s">
        <v>48</v>
      </c>
      <c r="T34" s="35" t="s">
        <v>48</v>
      </c>
      <c r="U34" s="35" t="s">
        <v>48</v>
      </c>
      <c r="V34" s="35" t="s">
        <v>48</v>
      </c>
      <c r="W34" s="35" t="s">
        <v>48</v>
      </c>
      <c r="X34" s="35" t="s">
        <v>48</v>
      </c>
      <c r="Y34" s="35" t="s">
        <v>48</v>
      </c>
      <c r="Z34" s="35" t="s">
        <v>48</v>
      </c>
      <c r="AA34" s="35" t="s">
        <v>48</v>
      </c>
      <c r="AB34" s="35" t="s">
        <v>48</v>
      </c>
    </row>
    <row r="35" spans="1:28" s="7" customFormat="1" ht="15.75" customHeight="1" x14ac:dyDescent="0.25">
      <c r="A35" s="36" t="s">
        <v>61</v>
      </c>
      <c r="B35" s="40" t="s">
        <v>62</v>
      </c>
      <c r="C35" s="38" t="s">
        <v>37</v>
      </c>
      <c r="D35" s="35" t="s">
        <v>48</v>
      </c>
      <c r="E35" s="35" t="s">
        <v>48</v>
      </c>
      <c r="F35" s="35" t="s">
        <v>48</v>
      </c>
      <c r="G35" s="35" t="s">
        <v>48</v>
      </c>
      <c r="H35" s="35" t="s">
        <v>48</v>
      </c>
      <c r="I35" s="35" t="s">
        <v>48</v>
      </c>
      <c r="J35" s="35" t="s">
        <v>48</v>
      </c>
      <c r="K35" s="35" t="s">
        <v>48</v>
      </c>
      <c r="L35" s="35" t="s">
        <v>48</v>
      </c>
      <c r="M35" s="35" t="s">
        <v>48</v>
      </c>
      <c r="N35" s="35" t="s">
        <v>48</v>
      </c>
      <c r="O35" s="35" t="s">
        <v>48</v>
      </c>
      <c r="P35" s="35" t="s">
        <v>48</v>
      </c>
      <c r="Q35" s="35" t="s">
        <v>48</v>
      </c>
      <c r="R35" s="35" t="s">
        <v>48</v>
      </c>
      <c r="S35" s="35" t="s">
        <v>48</v>
      </c>
      <c r="T35" s="35" t="s">
        <v>48</v>
      </c>
      <c r="U35" s="35" t="s">
        <v>48</v>
      </c>
      <c r="V35" s="35" t="s">
        <v>48</v>
      </c>
      <c r="W35" s="35" t="s">
        <v>48</v>
      </c>
      <c r="X35" s="35" t="s">
        <v>48</v>
      </c>
      <c r="Y35" s="35" t="s">
        <v>48</v>
      </c>
      <c r="Z35" s="35" t="s">
        <v>48</v>
      </c>
      <c r="AA35" s="35" t="s">
        <v>48</v>
      </c>
      <c r="AB35" s="35" t="s">
        <v>48</v>
      </c>
    </row>
    <row r="36" spans="1:28" s="7" customFormat="1" ht="15.75" customHeight="1" x14ac:dyDescent="0.25">
      <c r="A36" s="36" t="s">
        <v>63</v>
      </c>
      <c r="B36" s="40" t="s">
        <v>64</v>
      </c>
      <c r="C36" s="38" t="s">
        <v>37</v>
      </c>
      <c r="D36" s="35" t="s">
        <v>48</v>
      </c>
      <c r="E36" s="35" t="s">
        <v>48</v>
      </c>
      <c r="F36" s="35" t="s">
        <v>48</v>
      </c>
      <c r="G36" s="35" t="s">
        <v>48</v>
      </c>
      <c r="H36" s="35" t="s">
        <v>48</v>
      </c>
      <c r="I36" s="35" t="s">
        <v>48</v>
      </c>
      <c r="J36" s="35" t="s">
        <v>48</v>
      </c>
      <c r="K36" s="35" t="s">
        <v>48</v>
      </c>
      <c r="L36" s="35" t="s">
        <v>48</v>
      </c>
      <c r="M36" s="35" t="s">
        <v>48</v>
      </c>
      <c r="N36" s="35" t="s">
        <v>48</v>
      </c>
      <c r="O36" s="35" t="s">
        <v>48</v>
      </c>
      <c r="P36" s="35" t="s">
        <v>48</v>
      </c>
      <c r="Q36" s="35" t="s">
        <v>48</v>
      </c>
      <c r="R36" s="35" t="s">
        <v>48</v>
      </c>
      <c r="S36" s="35" t="s">
        <v>48</v>
      </c>
      <c r="T36" s="35" t="s">
        <v>48</v>
      </c>
      <c r="U36" s="35" t="s">
        <v>48</v>
      </c>
      <c r="V36" s="35" t="s">
        <v>48</v>
      </c>
      <c r="W36" s="35" t="s">
        <v>48</v>
      </c>
      <c r="X36" s="35" t="s">
        <v>48</v>
      </c>
      <c r="Y36" s="35" t="s">
        <v>48</v>
      </c>
      <c r="Z36" s="35" t="s">
        <v>48</v>
      </c>
      <c r="AA36" s="35" t="s">
        <v>48</v>
      </c>
      <c r="AB36" s="35" t="s">
        <v>48</v>
      </c>
    </row>
    <row r="37" spans="1:28" s="7" customFormat="1" ht="15.75" customHeight="1" x14ac:dyDescent="0.25">
      <c r="A37" s="36" t="s">
        <v>65</v>
      </c>
      <c r="B37" s="37" t="s">
        <v>66</v>
      </c>
      <c r="C37" s="38" t="s">
        <v>37</v>
      </c>
      <c r="D37" s="35">
        <v>64.337297339999992</v>
      </c>
      <c r="E37" s="35">
        <v>88.066261783197433</v>
      </c>
      <c r="F37" s="35">
        <v>67.23938948</v>
      </c>
      <c r="G37" s="35">
        <v>41.598492109600002</v>
      </c>
      <c r="H37" s="35">
        <v>58.01193601344881</v>
      </c>
      <c r="I37" s="35">
        <v>43.676200805636796</v>
      </c>
      <c r="J37" s="35">
        <v>66.236487776000089</v>
      </c>
      <c r="K37" s="35">
        <v>48.863344150338975</v>
      </c>
      <c r="L37" s="35">
        <v>41.58953396616301</v>
      </c>
      <c r="M37" s="35">
        <v>39.911731447966105</v>
      </c>
      <c r="N37" s="35">
        <v>81.357045631714314</v>
      </c>
      <c r="O37" s="35">
        <v>40.306100237966099</v>
      </c>
      <c r="P37" s="35">
        <v>38.068279311714313</v>
      </c>
      <c r="Q37" s="35">
        <v>40.716243777966106</v>
      </c>
      <c r="R37" s="35">
        <v>38.404672741714315</v>
      </c>
      <c r="S37" s="35">
        <v>41.142793067966103</v>
      </c>
      <c r="T37" s="35">
        <v>38.608215089999995</v>
      </c>
      <c r="U37" s="35">
        <v>42.37707686000509</v>
      </c>
      <c r="V37" s="35">
        <v>38.972058269999991</v>
      </c>
      <c r="W37" s="35">
        <v>43.648389165805241</v>
      </c>
      <c r="X37" s="35">
        <f>V37*1.04</f>
        <v>40.530940600799994</v>
      </c>
      <c r="Y37" s="35">
        <v>44.957840840779397</v>
      </c>
      <c r="Z37" s="35">
        <f>X37*1.04</f>
        <v>42.152178224831992</v>
      </c>
      <c r="AA37" s="35">
        <f t="shared" ref="AA37:AA42" si="6">H37+J37+K37+M37+O37+Q37+S37+U37+W37+Y37</f>
        <v>466.1719433382421</v>
      </c>
      <c r="AB37" s="35">
        <f t="shared" ref="AB37:AB42" si="7">H37+J37+L37+N37+P37+R37+T37+V37+X37+Z37</f>
        <v>483.93134762638675</v>
      </c>
    </row>
    <row r="38" spans="1:28" s="31" customFormat="1" ht="31.5" customHeight="1" x14ac:dyDescent="0.25">
      <c r="A38" s="32" t="s">
        <v>67</v>
      </c>
      <c r="B38" s="33" t="s">
        <v>68</v>
      </c>
      <c r="C38" s="34" t="s">
        <v>37</v>
      </c>
      <c r="D38" s="35">
        <f>SUM(D39,D43:D49,D52)</f>
        <v>3118.6310902108803</v>
      </c>
      <c r="E38" s="35">
        <f t="shared" ref="E38:Z38" si="8">SUM(E39,E43:E49,E52)</f>
        <v>3206.1325170501013</v>
      </c>
      <c r="F38" s="35">
        <f t="shared" si="8"/>
        <v>3365.0277939329203</v>
      </c>
      <c r="G38" s="35">
        <f t="shared" si="8"/>
        <v>3593.8714797963803</v>
      </c>
      <c r="H38" s="35">
        <f t="shared" si="8"/>
        <v>3658.8576420020704</v>
      </c>
      <c r="I38" s="35">
        <f t="shared" si="8"/>
        <v>3678.6750438639542</v>
      </c>
      <c r="J38" s="35">
        <f t="shared" si="8"/>
        <v>3969.0161943446928</v>
      </c>
      <c r="K38" s="35">
        <f t="shared" si="8"/>
        <v>4225.8668094311715</v>
      </c>
      <c r="L38" s="35">
        <f t="shared" si="8"/>
        <v>4340.3663644387161</v>
      </c>
      <c r="M38" s="35">
        <f t="shared" si="8"/>
        <v>4355.199636115407</v>
      </c>
      <c r="N38" s="35">
        <f t="shared" si="8"/>
        <v>4453.6235524023687</v>
      </c>
      <c r="O38" s="35">
        <f t="shared" si="8"/>
        <v>4518.8899763866575</v>
      </c>
      <c r="P38" s="35">
        <f t="shared" si="8"/>
        <v>4658.9794519504394</v>
      </c>
      <c r="Q38" s="35">
        <f t="shared" si="8"/>
        <v>4708.7317580660792</v>
      </c>
      <c r="R38" s="35">
        <f t="shared" si="8"/>
        <v>4849.1180078693642</v>
      </c>
      <c r="S38" s="35">
        <f t="shared" si="8"/>
        <v>4798.2052414140635</v>
      </c>
      <c r="T38" s="35">
        <f t="shared" si="8"/>
        <v>4967.7270735840284</v>
      </c>
      <c r="U38" s="35">
        <f t="shared" si="8"/>
        <v>4953.3376574927033</v>
      </c>
      <c r="V38" s="35">
        <f t="shared" si="8"/>
        <v>5099.6838671181831</v>
      </c>
      <c r="W38" s="35">
        <f t="shared" si="8"/>
        <v>5113.7710300176223</v>
      </c>
      <c r="X38" s="35">
        <f t="shared" si="8"/>
        <v>5253.1163380056159</v>
      </c>
      <c r="Y38" s="35">
        <f t="shared" si="8"/>
        <v>5279.6942577129776</v>
      </c>
      <c r="Z38" s="35">
        <f t="shared" si="8"/>
        <v>5411.1694612146302</v>
      </c>
      <c r="AA38" s="35">
        <f t="shared" si="6"/>
        <v>45581.57020298345</v>
      </c>
      <c r="AB38" s="35">
        <f t="shared" si="7"/>
        <v>46661.657952930109</v>
      </c>
    </row>
    <row r="39" spans="1:28" s="7" customFormat="1" ht="15.75" customHeight="1" x14ac:dyDescent="0.25">
      <c r="A39" s="36" t="s">
        <v>69</v>
      </c>
      <c r="B39" s="37" t="s">
        <v>39</v>
      </c>
      <c r="C39" s="38" t="s">
        <v>37</v>
      </c>
      <c r="D39" s="35">
        <f t="shared" ref="D39:Y39" si="9">SUM(D40:D42)</f>
        <v>0</v>
      </c>
      <c r="E39" s="35">
        <f t="shared" si="9"/>
        <v>0</v>
      </c>
      <c r="F39" s="35">
        <f t="shared" si="9"/>
        <v>0</v>
      </c>
      <c r="G39" s="35">
        <f t="shared" si="9"/>
        <v>0</v>
      </c>
      <c r="H39" s="35">
        <f t="shared" si="9"/>
        <v>0</v>
      </c>
      <c r="I39" s="35">
        <f t="shared" si="9"/>
        <v>0</v>
      </c>
      <c r="J39" s="35">
        <f t="shared" si="9"/>
        <v>0</v>
      </c>
      <c r="K39" s="35">
        <f t="shared" si="9"/>
        <v>0</v>
      </c>
      <c r="L39" s="35">
        <f t="shared" si="9"/>
        <v>0</v>
      </c>
      <c r="M39" s="35">
        <f t="shared" si="9"/>
        <v>0</v>
      </c>
      <c r="N39" s="35">
        <f t="shared" si="9"/>
        <v>0</v>
      </c>
      <c r="O39" s="35">
        <f t="shared" si="9"/>
        <v>0</v>
      </c>
      <c r="P39" s="35">
        <f t="shared" si="9"/>
        <v>0</v>
      </c>
      <c r="Q39" s="35">
        <f t="shared" si="9"/>
        <v>0</v>
      </c>
      <c r="R39" s="35">
        <f t="shared" si="9"/>
        <v>0</v>
      </c>
      <c r="S39" s="35">
        <f t="shared" si="9"/>
        <v>0</v>
      </c>
      <c r="T39" s="35">
        <f t="shared" si="9"/>
        <v>0</v>
      </c>
      <c r="U39" s="35">
        <f t="shared" si="9"/>
        <v>0</v>
      </c>
      <c r="V39" s="35">
        <f t="shared" si="9"/>
        <v>0</v>
      </c>
      <c r="W39" s="35">
        <f t="shared" si="9"/>
        <v>0</v>
      </c>
      <c r="X39" s="35">
        <f t="shared" si="9"/>
        <v>0</v>
      </c>
      <c r="Y39" s="35">
        <f t="shared" si="9"/>
        <v>0</v>
      </c>
      <c r="Z39" s="35">
        <f>SUM(Z40:Z42)</f>
        <v>0</v>
      </c>
      <c r="AA39" s="35">
        <f t="shared" si="6"/>
        <v>0</v>
      </c>
      <c r="AB39" s="35">
        <f t="shared" si="7"/>
        <v>0</v>
      </c>
    </row>
    <row r="40" spans="1:28" s="7" customFormat="1" ht="31.5" customHeight="1" x14ac:dyDescent="0.25">
      <c r="A40" s="36" t="s">
        <v>70</v>
      </c>
      <c r="B40" s="41" t="s">
        <v>41</v>
      </c>
      <c r="C40" s="38" t="s">
        <v>37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f t="shared" si="6"/>
        <v>0</v>
      </c>
      <c r="AB40" s="35">
        <f t="shared" si="7"/>
        <v>0</v>
      </c>
    </row>
    <row r="41" spans="1:28" s="7" customFormat="1" ht="31.5" customHeight="1" x14ac:dyDescent="0.25">
      <c r="A41" s="36" t="s">
        <v>71</v>
      </c>
      <c r="B41" s="41" t="s">
        <v>43</v>
      </c>
      <c r="C41" s="38" t="s">
        <v>37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f t="shared" si="6"/>
        <v>0</v>
      </c>
      <c r="AB41" s="35">
        <f t="shared" si="7"/>
        <v>0</v>
      </c>
    </row>
    <row r="42" spans="1:28" s="7" customFormat="1" ht="31.5" customHeight="1" x14ac:dyDescent="0.25">
      <c r="A42" s="36" t="s">
        <v>72</v>
      </c>
      <c r="B42" s="41" t="s">
        <v>45</v>
      </c>
      <c r="C42" s="38" t="s">
        <v>37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f t="shared" si="6"/>
        <v>0</v>
      </c>
      <c r="AB42" s="35">
        <f t="shared" si="7"/>
        <v>0</v>
      </c>
    </row>
    <row r="43" spans="1:28" s="7" customFormat="1" ht="15.75" customHeight="1" x14ac:dyDescent="0.25">
      <c r="A43" s="36" t="s">
        <v>73</v>
      </c>
      <c r="B43" s="37" t="s">
        <v>47</v>
      </c>
      <c r="C43" s="38" t="s">
        <v>37</v>
      </c>
      <c r="D43" s="35" t="s">
        <v>48</v>
      </c>
      <c r="E43" s="35" t="s">
        <v>48</v>
      </c>
      <c r="F43" s="35" t="s">
        <v>48</v>
      </c>
      <c r="G43" s="35" t="s">
        <v>48</v>
      </c>
      <c r="H43" s="35" t="s">
        <v>48</v>
      </c>
      <c r="I43" s="35" t="s">
        <v>48</v>
      </c>
      <c r="J43" s="35" t="s">
        <v>48</v>
      </c>
      <c r="K43" s="35" t="s">
        <v>48</v>
      </c>
      <c r="L43" s="35" t="s">
        <v>48</v>
      </c>
      <c r="M43" s="35" t="s">
        <v>48</v>
      </c>
      <c r="N43" s="35" t="s">
        <v>48</v>
      </c>
      <c r="O43" s="35" t="s">
        <v>48</v>
      </c>
      <c r="P43" s="35" t="s">
        <v>48</v>
      </c>
      <c r="Q43" s="35" t="s">
        <v>48</v>
      </c>
      <c r="R43" s="35" t="s">
        <v>48</v>
      </c>
      <c r="S43" s="35" t="s">
        <v>48</v>
      </c>
      <c r="T43" s="35" t="s">
        <v>48</v>
      </c>
      <c r="U43" s="35" t="s">
        <v>48</v>
      </c>
      <c r="V43" s="35" t="s">
        <v>48</v>
      </c>
      <c r="W43" s="35" t="s">
        <v>48</v>
      </c>
      <c r="X43" s="35" t="s">
        <v>48</v>
      </c>
      <c r="Y43" s="35" t="s">
        <v>48</v>
      </c>
      <c r="Z43" s="35" t="s">
        <v>48</v>
      </c>
      <c r="AA43" s="35" t="s">
        <v>48</v>
      </c>
      <c r="AB43" s="35" t="s">
        <v>48</v>
      </c>
    </row>
    <row r="44" spans="1:28" s="7" customFormat="1" ht="15.75" customHeight="1" x14ac:dyDescent="0.25">
      <c r="A44" s="36" t="s">
        <v>74</v>
      </c>
      <c r="B44" s="37" t="s">
        <v>50</v>
      </c>
      <c r="C44" s="38" t="s">
        <v>37</v>
      </c>
      <c r="D44" s="35">
        <v>3025.823677255953</v>
      </c>
      <c r="E44" s="35">
        <v>3102.3904438991217</v>
      </c>
      <c r="F44" s="35">
        <v>3290.2441824584612</v>
      </c>
      <c r="G44" s="35">
        <v>3561.9207784099171</v>
      </c>
      <c r="H44" s="35">
        <v>3623.5501188016779</v>
      </c>
      <c r="I44" s="35">
        <v>3645.0499555951455</v>
      </c>
      <c r="J44" s="35">
        <v>3936.8265128205003</v>
      </c>
      <c r="K44" s="35">
        <v>4183.5837952127422</v>
      </c>
      <c r="L44" s="35">
        <v>4283.8383885613266</v>
      </c>
      <c r="M44" s="35">
        <v>4298.5968232684418</v>
      </c>
      <c r="N44" s="35">
        <v>4392.9323383721867</v>
      </c>
      <c r="O44" s="35">
        <v>4502.5088422299323</v>
      </c>
      <c r="P44" s="35">
        <v>4607.000849108319</v>
      </c>
      <c r="Q44" s="35">
        <v>4691.8958842290167</v>
      </c>
      <c r="R44" s="35">
        <v>4798.1857578884374</v>
      </c>
      <c r="S44" s="35">
        <v>4781.2814884732798</v>
      </c>
      <c r="T44" s="35">
        <v>4921.6504152508451</v>
      </c>
      <c r="U44" s="35">
        <v>4935.8667369026161</v>
      </c>
      <c r="V44" s="35">
        <v>5055.4883797293132</v>
      </c>
      <c r="W44" s="35">
        <v>5095.7342447711771</v>
      </c>
      <c r="X44" s="35">
        <v>5207.1530311211927</v>
      </c>
      <c r="Y44" s="35">
        <v>5261.0722445383026</v>
      </c>
      <c r="Z44" s="35">
        <v>5363.3676220548286</v>
      </c>
      <c r="AA44" s="35">
        <f>H44+J44+K44+M44+O44+Q44+S44+U44+W44+Y44</f>
        <v>45310.916691247687</v>
      </c>
      <c r="AB44" s="35">
        <f>H44+J44+L44+N44+P44+R44+T44+V44+X44+Z44</f>
        <v>46189.993413708624</v>
      </c>
    </row>
    <row r="45" spans="1:28" s="7" customFormat="1" ht="15.75" customHeight="1" x14ac:dyDescent="0.25">
      <c r="A45" s="36" t="s">
        <v>75</v>
      </c>
      <c r="B45" s="37" t="s">
        <v>52</v>
      </c>
      <c r="C45" s="38" t="s">
        <v>37</v>
      </c>
      <c r="D45" s="35" t="s">
        <v>48</v>
      </c>
      <c r="E45" s="35" t="s">
        <v>48</v>
      </c>
      <c r="F45" s="35" t="s">
        <v>48</v>
      </c>
      <c r="G45" s="35" t="s">
        <v>48</v>
      </c>
      <c r="H45" s="35" t="s">
        <v>48</v>
      </c>
      <c r="I45" s="35" t="s">
        <v>48</v>
      </c>
      <c r="J45" s="35" t="s">
        <v>48</v>
      </c>
      <c r="K45" s="35" t="s">
        <v>48</v>
      </c>
      <c r="L45" s="35" t="s">
        <v>48</v>
      </c>
      <c r="M45" s="35" t="s">
        <v>48</v>
      </c>
      <c r="N45" s="35" t="s">
        <v>48</v>
      </c>
      <c r="O45" s="35" t="s">
        <v>48</v>
      </c>
      <c r="P45" s="35" t="s">
        <v>48</v>
      </c>
      <c r="Q45" s="35" t="s">
        <v>48</v>
      </c>
      <c r="R45" s="35" t="s">
        <v>48</v>
      </c>
      <c r="S45" s="35" t="s">
        <v>48</v>
      </c>
      <c r="T45" s="35" t="s">
        <v>48</v>
      </c>
      <c r="U45" s="35" t="s">
        <v>48</v>
      </c>
      <c r="V45" s="35" t="s">
        <v>48</v>
      </c>
      <c r="W45" s="35" t="s">
        <v>48</v>
      </c>
      <c r="X45" s="35" t="s">
        <v>48</v>
      </c>
      <c r="Y45" s="35" t="s">
        <v>48</v>
      </c>
      <c r="Z45" s="35" t="s">
        <v>48</v>
      </c>
      <c r="AA45" s="35" t="s">
        <v>48</v>
      </c>
      <c r="AB45" s="35" t="s">
        <v>48</v>
      </c>
    </row>
    <row r="46" spans="1:28" s="7" customFormat="1" ht="15.75" customHeight="1" x14ac:dyDescent="0.25">
      <c r="A46" s="36" t="s">
        <v>76</v>
      </c>
      <c r="B46" s="37" t="s">
        <v>54</v>
      </c>
      <c r="C46" s="38" t="s">
        <v>37</v>
      </c>
      <c r="D46" s="35">
        <v>29.605041559784695</v>
      </c>
      <c r="E46" s="35">
        <v>40.909493472896649</v>
      </c>
      <c r="F46" s="35">
        <v>25.910762006942953</v>
      </c>
      <c r="G46" s="35">
        <v>21.478483187474897</v>
      </c>
      <c r="H46" s="35">
        <v>15.057389190570492</v>
      </c>
      <c r="I46" s="35">
        <v>22.588238975305096</v>
      </c>
      <c r="J46" s="35">
        <v>18.635918130778634</v>
      </c>
      <c r="K46" s="35">
        <v>35.040285298015284</v>
      </c>
      <c r="L46" s="35">
        <v>32.769718647146064</v>
      </c>
      <c r="M46" s="35">
        <v>50.167585849283029</v>
      </c>
      <c r="N46" s="35">
        <v>35.337714149080966</v>
      </c>
      <c r="O46" s="35">
        <v>10.320799469569224</v>
      </c>
      <c r="P46" s="35">
        <v>36.725891220220753</v>
      </c>
      <c r="Q46" s="35">
        <v>10.650263615603871</v>
      </c>
      <c r="R46" s="35">
        <v>35.61238040129318</v>
      </c>
      <c r="S46" s="35">
        <v>11.049775785425462</v>
      </c>
      <c r="T46" s="35">
        <v>31.260082922149305</v>
      </c>
      <c r="U46" s="35">
        <v>11.407029868665788</v>
      </c>
      <c r="V46" s="35">
        <v>30.602586375485355</v>
      </c>
      <c r="W46" s="35">
        <v>11.77649151228184</v>
      </c>
      <c r="X46" s="35">
        <v>31.826689830504769</v>
      </c>
      <c r="Y46" s="35">
        <v>12.158595730709866</v>
      </c>
      <c r="Z46" s="35">
        <v>33.099757423724959</v>
      </c>
      <c r="AA46" s="35">
        <f t="shared" ref="AA46:AA47" si="10">H46+J46+K46+M46+O46+Q46+S46+U46+W46+Y46</f>
        <v>186.26413445090344</v>
      </c>
      <c r="AB46" s="35">
        <f t="shared" ref="AB46:AB47" si="11">H46+J46+L46+N46+P46+R46+T46+V46+X46+Z46</f>
        <v>300.92812829095448</v>
      </c>
    </row>
    <row r="47" spans="1:28" s="7" customFormat="1" ht="15.75" customHeight="1" x14ac:dyDescent="0.25">
      <c r="A47" s="36" t="s">
        <v>77</v>
      </c>
      <c r="B47" s="37" t="s">
        <v>56</v>
      </c>
      <c r="C47" s="38" t="s">
        <v>37</v>
      </c>
      <c r="D47" s="35">
        <v>3.0000000000000001E-3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 t="shared" si="10"/>
        <v>0</v>
      </c>
      <c r="AB47" s="35">
        <f t="shared" si="11"/>
        <v>0</v>
      </c>
    </row>
    <row r="48" spans="1:28" s="7" customFormat="1" ht="15.75" customHeight="1" x14ac:dyDescent="0.25">
      <c r="A48" s="36" t="s">
        <v>78</v>
      </c>
      <c r="B48" s="37" t="s">
        <v>58</v>
      </c>
      <c r="C48" s="38" t="s">
        <v>37</v>
      </c>
      <c r="D48" s="35" t="s">
        <v>48</v>
      </c>
      <c r="E48" s="35" t="s">
        <v>48</v>
      </c>
      <c r="F48" s="35" t="s">
        <v>48</v>
      </c>
      <c r="G48" s="35" t="s">
        <v>48</v>
      </c>
      <c r="H48" s="35" t="s">
        <v>48</v>
      </c>
      <c r="I48" s="35" t="s">
        <v>48</v>
      </c>
      <c r="J48" s="35" t="s">
        <v>48</v>
      </c>
      <c r="K48" s="35" t="s">
        <v>48</v>
      </c>
      <c r="L48" s="35" t="s">
        <v>48</v>
      </c>
      <c r="M48" s="35" t="s">
        <v>48</v>
      </c>
      <c r="N48" s="35" t="s">
        <v>48</v>
      </c>
      <c r="O48" s="35" t="s">
        <v>48</v>
      </c>
      <c r="P48" s="35" t="s">
        <v>48</v>
      </c>
      <c r="Q48" s="35" t="s">
        <v>48</v>
      </c>
      <c r="R48" s="35" t="s">
        <v>48</v>
      </c>
      <c r="S48" s="35" t="s">
        <v>48</v>
      </c>
      <c r="T48" s="35" t="s">
        <v>48</v>
      </c>
      <c r="U48" s="35" t="s">
        <v>48</v>
      </c>
      <c r="V48" s="35" t="s">
        <v>48</v>
      </c>
      <c r="W48" s="35" t="s">
        <v>48</v>
      </c>
      <c r="X48" s="35" t="s">
        <v>48</v>
      </c>
      <c r="Y48" s="35" t="s">
        <v>48</v>
      </c>
      <c r="Z48" s="35" t="s">
        <v>48</v>
      </c>
      <c r="AA48" s="35" t="s">
        <v>48</v>
      </c>
      <c r="AB48" s="35" t="s">
        <v>48</v>
      </c>
    </row>
    <row r="49" spans="1:28" s="7" customFormat="1" ht="31.5" customHeight="1" x14ac:dyDescent="0.25">
      <c r="A49" s="36" t="s">
        <v>79</v>
      </c>
      <c r="B49" s="39" t="s">
        <v>60</v>
      </c>
      <c r="C49" s="38" t="s">
        <v>37</v>
      </c>
      <c r="D49" s="35" t="s">
        <v>48</v>
      </c>
      <c r="E49" s="35" t="s">
        <v>48</v>
      </c>
      <c r="F49" s="35" t="s">
        <v>48</v>
      </c>
      <c r="G49" s="35" t="s">
        <v>48</v>
      </c>
      <c r="H49" s="35" t="s">
        <v>48</v>
      </c>
      <c r="I49" s="35" t="s">
        <v>48</v>
      </c>
      <c r="J49" s="35" t="s">
        <v>48</v>
      </c>
      <c r="K49" s="35" t="s">
        <v>48</v>
      </c>
      <c r="L49" s="35" t="s">
        <v>48</v>
      </c>
      <c r="M49" s="35" t="s">
        <v>48</v>
      </c>
      <c r="N49" s="35" t="s">
        <v>48</v>
      </c>
      <c r="O49" s="35" t="s">
        <v>48</v>
      </c>
      <c r="P49" s="35" t="s">
        <v>48</v>
      </c>
      <c r="Q49" s="35" t="s">
        <v>48</v>
      </c>
      <c r="R49" s="35" t="s">
        <v>48</v>
      </c>
      <c r="S49" s="35" t="s">
        <v>48</v>
      </c>
      <c r="T49" s="35" t="s">
        <v>48</v>
      </c>
      <c r="U49" s="35" t="s">
        <v>48</v>
      </c>
      <c r="V49" s="35" t="s">
        <v>48</v>
      </c>
      <c r="W49" s="35" t="s">
        <v>48</v>
      </c>
      <c r="X49" s="35" t="s">
        <v>48</v>
      </c>
      <c r="Y49" s="35" t="s">
        <v>48</v>
      </c>
      <c r="Z49" s="35" t="s">
        <v>48</v>
      </c>
      <c r="AA49" s="35" t="s">
        <v>48</v>
      </c>
      <c r="AB49" s="35" t="s">
        <v>48</v>
      </c>
    </row>
    <row r="50" spans="1:28" s="7" customFormat="1" ht="15.75" customHeight="1" x14ac:dyDescent="0.25">
      <c r="A50" s="36" t="s">
        <v>80</v>
      </c>
      <c r="B50" s="41" t="s">
        <v>62</v>
      </c>
      <c r="C50" s="38" t="s">
        <v>37</v>
      </c>
      <c r="D50" s="35" t="s">
        <v>48</v>
      </c>
      <c r="E50" s="35" t="s">
        <v>48</v>
      </c>
      <c r="F50" s="35" t="s">
        <v>48</v>
      </c>
      <c r="G50" s="35" t="s">
        <v>48</v>
      </c>
      <c r="H50" s="35" t="s">
        <v>48</v>
      </c>
      <c r="I50" s="35" t="s">
        <v>48</v>
      </c>
      <c r="J50" s="35" t="s">
        <v>48</v>
      </c>
      <c r="K50" s="35" t="s">
        <v>48</v>
      </c>
      <c r="L50" s="35" t="s">
        <v>48</v>
      </c>
      <c r="M50" s="35" t="s">
        <v>48</v>
      </c>
      <c r="N50" s="35" t="s">
        <v>48</v>
      </c>
      <c r="O50" s="35" t="s">
        <v>48</v>
      </c>
      <c r="P50" s="35" t="s">
        <v>48</v>
      </c>
      <c r="Q50" s="35" t="s">
        <v>48</v>
      </c>
      <c r="R50" s="35" t="s">
        <v>48</v>
      </c>
      <c r="S50" s="35" t="s">
        <v>48</v>
      </c>
      <c r="T50" s="35" t="s">
        <v>48</v>
      </c>
      <c r="U50" s="35" t="s">
        <v>48</v>
      </c>
      <c r="V50" s="35" t="s">
        <v>48</v>
      </c>
      <c r="W50" s="35" t="s">
        <v>48</v>
      </c>
      <c r="X50" s="35" t="s">
        <v>48</v>
      </c>
      <c r="Y50" s="35" t="s">
        <v>48</v>
      </c>
      <c r="Z50" s="35" t="s">
        <v>48</v>
      </c>
      <c r="AA50" s="35" t="s">
        <v>48</v>
      </c>
      <c r="AB50" s="35" t="s">
        <v>48</v>
      </c>
    </row>
    <row r="51" spans="1:28" s="7" customFormat="1" ht="15.75" customHeight="1" x14ac:dyDescent="0.25">
      <c r="A51" s="36" t="s">
        <v>81</v>
      </c>
      <c r="B51" s="41" t="s">
        <v>64</v>
      </c>
      <c r="C51" s="38" t="s">
        <v>37</v>
      </c>
      <c r="D51" s="35" t="s">
        <v>48</v>
      </c>
      <c r="E51" s="35" t="s">
        <v>48</v>
      </c>
      <c r="F51" s="35" t="s">
        <v>48</v>
      </c>
      <c r="G51" s="35" t="s">
        <v>48</v>
      </c>
      <c r="H51" s="35" t="s">
        <v>48</v>
      </c>
      <c r="I51" s="35" t="s">
        <v>48</v>
      </c>
      <c r="J51" s="35" t="s">
        <v>48</v>
      </c>
      <c r="K51" s="35" t="s">
        <v>48</v>
      </c>
      <c r="L51" s="35" t="s">
        <v>48</v>
      </c>
      <c r="M51" s="35" t="s">
        <v>48</v>
      </c>
      <c r="N51" s="35" t="s">
        <v>48</v>
      </c>
      <c r="O51" s="35" t="s">
        <v>48</v>
      </c>
      <c r="P51" s="35" t="s">
        <v>48</v>
      </c>
      <c r="Q51" s="35" t="s">
        <v>48</v>
      </c>
      <c r="R51" s="35" t="s">
        <v>48</v>
      </c>
      <c r="S51" s="35" t="s">
        <v>48</v>
      </c>
      <c r="T51" s="35" t="s">
        <v>48</v>
      </c>
      <c r="U51" s="35" t="s">
        <v>48</v>
      </c>
      <c r="V51" s="35" t="s">
        <v>48</v>
      </c>
      <c r="W51" s="35" t="s">
        <v>48</v>
      </c>
      <c r="X51" s="35" t="s">
        <v>48</v>
      </c>
      <c r="Y51" s="35" t="s">
        <v>48</v>
      </c>
      <c r="Z51" s="35" t="s">
        <v>48</v>
      </c>
      <c r="AA51" s="35" t="s">
        <v>48</v>
      </c>
      <c r="AB51" s="35" t="s">
        <v>48</v>
      </c>
    </row>
    <row r="52" spans="1:28" s="7" customFormat="1" ht="15.75" customHeight="1" x14ac:dyDescent="0.25">
      <c r="A52" s="36" t="s">
        <v>82</v>
      </c>
      <c r="B52" s="37" t="s">
        <v>66</v>
      </c>
      <c r="C52" s="38" t="s">
        <v>37</v>
      </c>
      <c r="D52" s="35">
        <v>63.199371395142606</v>
      </c>
      <c r="E52" s="35">
        <v>62.832579678083391</v>
      </c>
      <c r="F52" s="35">
        <v>48.872849467516012</v>
      </c>
      <c r="G52" s="35">
        <v>10.472218198988438</v>
      </c>
      <c r="H52" s="35">
        <v>20.250134009821906</v>
      </c>
      <c r="I52" s="35">
        <v>11.036849293503499</v>
      </c>
      <c r="J52" s="35">
        <v>13.553763393414229</v>
      </c>
      <c r="K52" s="35">
        <v>7.2427289204143994</v>
      </c>
      <c r="L52" s="35">
        <v>23.758257230243597</v>
      </c>
      <c r="M52" s="35">
        <v>6.4352269976822143</v>
      </c>
      <c r="N52" s="35">
        <v>25.353499881100717</v>
      </c>
      <c r="O52" s="35">
        <v>6.0603346871562263</v>
      </c>
      <c r="P52" s="35">
        <v>15.252711621899858</v>
      </c>
      <c r="Q52" s="35">
        <v>6.1856102214592088</v>
      </c>
      <c r="R52" s="35">
        <v>15.319869579633526</v>
      </c>
      <c r="S52" s="35">
        <v>5.8739771553578954</v>
      </c>
      <c r="T52" s="35">
        <v>14.81657541103381</v>
      </c>
      <c r="U52" s="35">
        <v>6.0638907214213722</v>
      </c>
      <c r="V52" s="35">
        <v>13.592901013383702</v>
      </c>
      <c r="W52" s="35">
        <v>6.2602937341634179</v>
      </c>
      <c r="X52" s="35">
        <v>14.136617053919052</v>
      </c>
      <c r="Y52" s="35">
        <v>6.4634174439650716</v>
      </c>
      <c r="Z52" s="35">
        <v>14.702081736075813</v>
      </c>
      <c r="AA52" s="35">
        <f t="shared" ref="AA52:AA64" si="12">H52+J52+K52+M52+O52+Q52+S52+U52+W52+Y52</f>
        <v>84.389377284855939</v>
      </c>
      <c r="AB52" s="35">
        <f t="shared" ref="AB52:AB64" si="13">H52+J52+L52+N52+P52+R52+T52+V52+X52+Z52</f>
        <v>170.73641093052626</v>
      </c>
    </row>
    <row r="53" spans="1:28" s="7" customFormat="1" ht="15.75" customHeight="1" x14ac:dyDescent="0.25">
      <c r="A53" s="32" t="s">
        <v>83</v>
      </c>
      <c r="B53" s="42" t="s">
        <v>84</v>
      </c>
      <c r="C53" s="34" t="s">
        <v>37</v>
      </c>
      <c r="D53" s="35">
        <f>D54+D55+D60+D61</f>
        <v>673.0937713671633</v>
      </c>
      <c r="E53" s="35">
        <f t="shared" ref="E53:Z53" si="14">E54+E55+E60+E61</f>
        <v>622.49464970922202</v>
      </c>
      <c r="F53" s="35">
        <f t="shared" si="14"/>
        <v>652.79181003444353</v>
      </c>
      <c r="G53" s="35">
        <f t="shared" si="14"/>
        <v>685.71987908131007</v>
      </c>
      <c r="H53" s="35">
        <f t="shared" si="14"/>
        <v>717.16880225150135</v>
      </c>
      <c r="I53" s="35">
        <f t="shared" si="14"/>
        <v>654.66741538389988</v>
      </c>
      <c r="J53" s="35">
        <f t="shared" si="14"/>
        <v>800.53021248799996</v>
      </c>
      <c r="K53" s="35">
        <f t="shared" si="14"/>
        <v>852.89688934000003</v>
      </c>
      <c r="L53" s="35">
        <f t="shared" si="14"/>
        <v>962.24482765003279</v>
      </c>
      <c r="M53" s="35">
        <f t="shared" si="14"/>
        <v>909.28998778259995</v>
      </c>
      <c r="N53" s="35">
        <f t="shared" si="14"/>
        <v>1042.1588247349835</v>
      </c>
      <c r="O53" s="35">
        <f t="shared" si="14"/>
        <v>930.30357484050421</v>
      </c>
      <c r="P53" s="35">
        <f t="shared" si="14"/>
        <v>1077.2207230294148</v>
      </c>
      <c r="Q53" s="35">
        <f t="shared" si="14"/>
        <v>945.21830290101877</v>
      </c>
      <c r="R53" s="35">
        <f t="shared" si="14"/>
        <v>1085.7888334873664</v>
      </c>
      <c r="S53" s="35">
        <f t="shared" si="14"/>
        <v>958.69544368066272</v>
      </c>
      <c r="T53" s="35">
        <f t="shared" si="14"/>
        <v>1102.7967415910998</v>
      </c>
      <c r="U53" s="35">
        <f t="shared" si="14"/>
        <v>984.24765734158245</v>
      </c>
      <c r="V53" s="35">
        <f t="shared" si="14"/>
        <v>1103.4130040035257</v>
      </c>
      <c r="W53" s="35">
        <f t="shared" si="14"/>
        <v>1010.5022644193401</v>
      </c>
      <c r="X53" s="35">
        <f t="shared" si="14"/>
        <v>1140.3031352820401</v>
      </c>
      <c r="Y53" s="35">
        <f t="shared" si="14"/>
        <v>1037.4790532565805</v>
      </c>
      <c r="Z53" s="35">
        <f t="shared" si="14"/>
        <v>1178.451480145246</v>
      </c>
      <c r="AA53" s="35">
        <f t="shared" si="12"/>
        <v>9146.3321883017907</v>
      </c>
      <c r="AB53" s="35">
        <f t="shared" si="13"/>
        <v>10210.076584663209</v>
      </c>
    </row>
    <row r="54" spans="1:28" s="7" customFormat="1" ht="15.75" customHeight="1" x14ac:dyDescent="0.25">
      <c r="A54" s="36" t="s">
        <v>70</v>
      </c>
      <c r="B54" s="41" t="s">
        <v>85</v>
      </c>
      <c r="C54" s="38" t="s">
        <v>37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12"/>
        <v>0</v>
      </c>
      <c r="AB54" s="35">
        <f t="shared" si="13"/>
        <v>0</v>
      </c>
    </row>
    <row r="55" spans="1:28" s="7" customFormat="1" ht="15.75" customHeight="1" x14ac:dyDescent="0.25">
      <c r="A55" s="36" t="s">
        <v>71</v>
      </c>
      <c r="B55" s="40" t="s">
        <v>86</v>
      </c>
      <c r="C55" s="38" t="s">
        <v>37</v>
      </c>
      <c r="D55" s="35">
        <f>D56+D59</f>
        <v>408.19400000000007</v>
      </c>
      <c r="E55" s="35">
        <f t="shared" ref="E55:Z55" si="15">E56+E59</f>
        <v>389.33328</v>
      </c>
      <c r="F55" s="35">
        <f t="shared" si="15"/>
        <v>406.27620794000001</v>
      </c>
      <c r="G55" s="35">
        <f t="shared" si="15"/>
        <v>460.01454497931007</v>
      </c>
      <c r="H55" s="35">
        <f t="shared" si="15"/>
        <v>479.63986028000005</v>
      </c>
      <c r="I55" s="35">
        <f t="shared" si="15"/>
        <v>431.74615261056994</v>
      </c>
      <c r="J55" s="35">
        <f t="shared" si="15"/>
        <v>542.11233215999994</v>
      </c>
      <c r="K55" s="35">
        <f t="shared" si="15"/>
        <v>597.97901000000002</v>
      </c>
      <c r="L55" s="35">
        <f t="shared" si="15"/>
        <v>608.67570550999994</v>
      </c>
      <c r="M55" s="35">
        <f t="shared" si="15"/>
        <v>607.70214870259997</v>
      </c>
      <c r="N55" s="35">
        <f t="shared" si="15"/>
        <v>712.72845382929995</v>
      </c>
      <c r="O55" s="35">
        <f t="shared" si="15"/>
        <v>617.58338564050416</v>
      </c>
      <c r="P55" s="35">
        <f t="shared" si="15"/>
        <v>725.45699455830083</v>
      </c>
      <c r="Q55" s="35">
        <f t="shared" si="15"/>
        <v>627.62529149101874</v>
      </c>
      <c r="R55" s="35">
        <f t="shared" si="15"/>
        <v>731.37313922576425</v>
      </c>
      <c r="S55" s="35">
        <f t="shared" si="15"/>
        <v>637.83047873066278</v>
      </c>
      <c r="T55" s="35">
        <f t="shared" si="15"/>
        <v>732.15177819420455</v>
      </c>
      <c r="U55" s="35">
        <f t="shared" si="15"/>
        <v>656.96539309258253</v>
      </c>
      <c r="V55" s="35">
        <f t="shared" si="15"/>
        <v>732.01248554267988</v>
      </c>
      <c r="W55" s="35">
        <f t="shared" si="15"/>
        <v>676.67435488536012</v>
      </c>
      <c r="X55" s="35">
        <f t="shared" si="15"/>
        <v>754.0465960827604</v>
      </c>
      <c r="Y55" s="35">
        <f t="shared" si="15"/>
        <v>696.97458553192087</v>
      </c>
      <c r="Z55" s="35">
        <f t="shared" si="15"/>
        <v>776.74467937799523</v>
      </c>
      <c r="AA55" s="35">
        <f t="shared" si="12"/>
        <v>6141.0868405146493</v>
      </c>
      <c r="AB55" s="35">
        <f t="shared" si="13"/>
        <v>6794.942024761006</v>
      </c>
    </row>
    <row r="56" spans="1:28" s="7" customFormat="1" ht="15.75" customHeight="1" x14ac:dyDescent="0.25">
      <c r="A56" s="36" t="s">
        <v>87</v>
      </c>
      <c r="B56" s="43" t="s">
        <v>88</v>
      </c>
      <c r="C56" s="38" t="s">
        <v>37</v>
      </c>
      <c r="D56" s="35">
        <f>D57+D58</f>
        <v>403.67478000000006</v>
      </c>
      <c r="E56" s="35">
        <f t="shared" ref="E56:Z56" si="16">E57+E58</f>
        <v>389.33328</v>
      </c>
      <c r="F56" s="35">
        <f t="shared" si="16"/>
        <v>406.27620794000001</v>
      </c>
      <c r="G56" s="35">
        <f t="shared" si="16"/>
        <v>460.01454497931007</v>
      </c>
      <c r="H56" s="35">
        <f t="shared" si="16"/>
        <v>479.63986028000005</v>
      </c>
      <c r="I56" s="35">
        <f t="shared" si="16"/>
        <v>431.74615261056994</v>
      </c>
      <c r="J56" s="35">
        <f t="shared" si="16"/>
        <v>542.11233215999994</v>
      </c>
      <c r="K56" s="35">
        <f t="shared" si="16"/>
        <v>597.97901000000002</v>
      </c>
      <c r="L56" s="35">
        <f t="shared" si="16"/>
        <v>602.38685382999995</v>
      </c>
      <c r="M56" s="35">
        <f t="shared" si="16"/>
        <v>607.70214870259997</v>
      </c>
      <c r="N56" s="35">
        <f t="shared" si="16"/>
        <v>706.40113602930001</v>
      </c>
      <c r="O56" s="35">
        <f t="shared" si="16"/>
        <v>617.58338564050416</v>
      </c>
      <c r="P56" s="35">
        <f t="shared" si="16"/>
        <v>718.90189331830084</v>
      </c>
      <c r="Q56" s="35">
        <f t="shared" si="16"/>
        <v>627.62529149101874</v>
      </c>
      <c r="R56" s="35">
        <f t="shared" si="16"/>
        <v>724.55583394576422</v>
      </c>
      <c r="S56" s="35">
        <f t="shared" si="16"/>
        <v>637.83047873066278</v>
      </c>
      <c r="T56" s="35">
        <f t="shared" si="16"/>
        <v>725.06178070420458</v>
      </c>
      <c r="U56" s="35">
        <f t="shared" si="16"/>
        <v>656.96539309258253</v>
      </c>
      <c r="V56" s="35">
        <f t="shared" si="16"/>
        <v>724.6388881626799</v>
      </c>
      <c r="W56" s="35">
        <f t="shared" si="16"/>
        <v>676.67435488536012</v>
      </c>
      <c r="X56" s="35">
        <f t="shared" si="16"/>
        <v>746.37805480756037</v>
      </c>
      <c r="Y56" s="35">
        <f t="shared" si="16"/>
        <v>696.97458553192087</v>
      </c>
      <c r="Z56" s="35">
        <f t="shared" si="16"/>
        <v>768.7693964517872</v>
      </c>
      <c r="AA56" s="35">
        <f t="shared" si="12"/>
        <v>6141.0868405146493</v>
      </c>
      <c r="AB56" s="35">
        <f t="shared" si="13"/>
        <v>6738.8460296895973</v>
      </c>
    </row>
    <row r="57" spans="1:28" s="7" customFormat="1" ht="31.5" customHeight="1" x14ac:dyDescent="0.25">
      <c r="A57" s="36" t="s">
        <v>89</v>
      </c>
      <c r="B57" s="44" t="s">
        <v>90</v>
      </c>
      <c r="C57" s="38" t="s">
        <v>37</v>
      </c>
      <c r="D57" s="35">
        <v>403.67478000000006</v>
      </c>
      <c r="E57" s="35">
        <v>389.33328</v>
      </c>
      <c r="F57" s="35">
        <v>406.27620794000001</v>
      </c>
      <c r="G57" s="35">
        <v>460.01454497931007</v>
      </c>
      <c r="H57" s="35">
        <v>479.63986028000005</v>
      </c>
      <c r="I57" s="35">
        <v>431.74615261056994</v>
      </c>
      <c r="J57" s="35">
        <v>542.11233215999994</v>
      </c>
      <c r="K57" s="35">
        <v>597.97901000000002</v>
      </c>
      <c r="L57" s="35">
        <v>602.38685382999995</v>
      </c>
      <c r="M57" s="35">
        <v>607.70214870259997</v>
      </c>
      <c r="N57" s="35">
        <v>706.40113602930001</v>
      </c>
      <c r="O57" s="35">
        <v>617.58338564050416</v>
      </c>
      <c r="P57" s="35">
        <v>718.90189331830084</v>
      </c>
      <c r="Q57" s="35">
        <v>627.62529149101874</v>
      </c>
      <c r="R57" s="35">
        <v>724.55583394576422</v>
      </c>
      <c r="S57" s="35">
        <v>637.83047873066278</v>
      </c>
      <c r="T57" s="35">
        <v>725.06178070420458</v>
      </c>
      <c r="U57" s="35">
        <v>656.96539309258253</v>
      </c>
      <c r="V57" s="35">
        <v>724.6388881626799</v>
      </c>
      <c r="W57" s="35">
        <v>676.67435488536012</v>
      </c>
      <c r="X57" s="35">
        <v>746.37805480756037</v>
      </c>
      <c r="Y57" s="35">
        <v>696.97458553192087</v>
      </c>
      <c r="Z57" s="35">
        <v>768.7693964517872</v>
      </c>
      <c r="AA57" s="35">
        <f t="shared" si="12"/>
        <v>6141.0868405146493</v>
      </c>
      <c r="AB57" s="35">
        <f t="shared" si="13"/>
        <v>6738.8460296895973</v>
      </c>
    </row>
    <row r="58" spans="1:28" s="7" customFormat="1" ht="15.75" customHeight="1" x14ac:dyDescent="0.25">
      <c r="A58" s="36" t="s">
        <v>91</v>
      </c>
      <c r="B58" s="44" t="s">
        <v>92</v>
      </c>
      <c r="C58" s="38" t="s">
        <v>37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12"/>
        <v>0</v>
      </c>
      <c r="AB58" s="35">
        <f t="shared" si="13"/>
        <v>0</v>
      </c>
    </row>
    <row r="59" spans="1:28" s="7" customFormat="1" ht="15.75" customHeight="1" x14ac:dyDescent="0.25">
      <c r="A59" s="36" t="s">
        <v>93</v>
      </c>
      <c r="B59" s="43" t="s">
        <v>94</v>
      </c>
      <c r="C59" s="38" t="s">
        <v>37</v>
      </c>
      <c r="D59" s="35">
        <v>4.5192200000000007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6.2888516800000005</v>
      </c>
      <c r="M59" s="35">
        <v>0</v>
      </c>
      <c r="N59" s="35">
        <v>6.3273177999999994</v>
      </c>
      <c r="O59" s="35">
        <v>0</v>
      </c>
      <c r="P59" s="35">
        <v>6.5551012399999991</v>
      </c>
      <c r="Q59" s="35">
        <v>0</v>
      </c>
      <c r="R59" s="35">
        <v>6.8173052799999994</v>
      </c>
      <c r="S59" s="35">
        <v>0</v>
      </c>
      <c r="T59" s="35">
        <v>7.08999749</v>
      </c>
      <c r="U59" s="35">
        <v>0</v>
      </c>
      <c r="V59" s="35">
        <v>7.3735973800000005</v>
      </c>
      <c r="W59" s="35">
        <v>0</v>
      </c>
      <c r="X59" s="35">
        <v>7.6685412752000008</v>
      </c>
      <c r="Y59" s="35">
        <v>0</v>
      </c>
      <c r="Z59" s="35">
        <v>7.9752829262080009</v>
      </c>
      <c r="AA59" s="35">
        <f t="shared" si="12"/>
        <v>0</v>
      </c>
      <c r="AB59" s="35">
        <f t="shared" si="13"/>
        <v>56.095995071407998</v>
      </c>
    </row>
    <row r="60" spans="1:28" s="7" customFormat="1" ht="15.75" customHeight="1" x14ac:dyDescent="0.25">
      <c r="A60" s="36" t="s">
        <v>72</v>
      </c>
      <c r="B60" s="40" t="s">
        <v>95</v>
      </c>
      <c r="C60" s="38" t="s">
        <v>37</v>
      </c>
      <c r="D60" s="35">
        <v>98.944330000000008</v>
      </c>
      <c r="E60" s="35">
        <v>233.16136970922204</v>
      </c>
      <c r="F60" s="35">
        <v>246.51560209444352</v>
      </c>
      <c r="G60" s="35">
        <v>225.70533410200002</v>
      </c>
      <c r="H60" s="35">
        <v>237.52894197150135</v>
      </c>
      <c r="I60" s="35">
        <v>222.92126277333</v>
      </c>
      <c r="J60" s="35">
        <v>258.41788032800002</v>
      </c>
      <c r="K60" s="35">
        <v>254.91787933999998</v>
      </c>
      <c r="L60" s="35">
        <v>131.12870717214005</v>
      </c>
      <c r="M60" s="35">
        <v>301.58783907999998</v>
      </c>
      <c r="N60" s="35">
        <v>126.22544191999998</v>
      </c>
      <c r="O60" s="35">
        <v>312.72018920000005</v>
      </c>
      <c r="P60" s="35">
        <v>140.67702858999999</v>
      </c>
      <c r="Q60" s="35">
        <v>317.59301141000003</v>
      </c>
      <c r="R60" s="35">
        <v>138.55656543483599</v>
      </c>
      <c r="S60" s="35">
        <v>320.86496495</v>
      </c>
      <c r="T60" s="35">
        <v>147.72166155563235</v>
      </c>
      <c r="U60" s="35">
        <v>327.28226424899998</v>
      </c>
      <c r="V60" s="35">
        <v>143.85620973267652</v>
      </c>
      <c r="W60" s="35">
        <v>333.82790953398001</v>
      </c>
      <c r="X60" s="35">
        <v>149.61045812198358</v>
      </c>
      <c r="Y60" s="35">
        <v>340.50446772465961</v>
      </c>
      <c r="Z60" s="35">
        <v>155.59487644686294</v>
      </c>
      <c r="AA60" s="35">
        <f t="shared" si="12"/>
        <v>3005.2453477871409</v>
      </c>
      <c r="AB60" s="35">
        <f t="shared" si="13"/>
        <v>1629.3177712736328</v>
      </c>
    </row>
    <row r="61" spans="1:28" s="7" customFormat="1" ht="15.75" customHeight="1" x14ac:dyDescent="0.25">
      <c r="A61" s="36" t="s">
        <v>96</v>
      </c>
      <c r="B61" s="40" t="s">
        <v>97</v>
      </c>
      <c r="C61" s="38" t="s">
        <v>37</v>
      </c>
      <c r="D61" s="35">
        <v>165.95544136716319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222.44041496789279</v>
      </c>
      <c r="M61" s="35">
        <v>0</v>
      </c>
      <c r="N61" s="35">
        <v>203.20492898568352</v>
      </c>
      <c r="O61" s="35">
        <v>0</v>
      </c>
      <c r="P61" s="35">
        <v>211.08669988111396</v>
      </c>
      <c r="Q61" s="35">
        <v>0</v>
      </c>
      <c r="R61" s="35">
        <v>215.85912882676621</v>
      </c>
      <c r="S61" s="35">
        <v>0</v>
      </c>
      <c r="T61" s="35">
        <v>222.92330184126291</v>
      </c>
      <c r="U61" s="35">
        <v>0</v>
      </c>
      <c r="V61" s="35">
        <v>227.54430872816926</v>
      </c>
      <c r="W61" s="35">
        <v>0</v>
      </c>
      <c r="X61" s="35">
        <v>236.64608107729603</v>
      </c>
      <c r="Y61" s="35">
        <v>0</v>
      </c>
      <c r="Z61" s="35">
        <v>246.11192432038789</v>
      </c>
      <c r="AA61" s="35">
        <f t="shared" si="12"/>
        <v>0</v>
      </c>
      <c r="AB61" s="35">
        <f t="shared" si="13"/>
        <v>1785.8167886285726</v>
      </c>
    </row>
    <row r="62" spans="1:28" s="7" customFormat="1" ht="15.75" customHeight="1" x14ac:dyDescent="0.25">
      <c r="A62" s="32" t="s">
        <v>98</v>
      </c>
      <c r="B62" s="42" t="s">
        <v>99</v>
      </c>
      <c r="C62" s="34" t="s">
        <v>37</v>
      </c>
      <c r="D62" s="35">
        <f>SUM(D63:D67)</f>
        <v>829.34471880921092</v>
      </c>
      <c r="E62" s="35">
        <f t="shared" ref="E62:Z62" si="17">SUM(E63:E67)</f>
        <v>879.35456740652171</v>
      </c>
      <c r="F62" s="35">
        <f t="shared" si="17"/>
        <v>892.43020989982188</v>
      </c>
      <c r="G62" s="35">
        <f t="shared" si="17"/>
        <v>990.1254369052001</v>
      </c>
      <c r="H62" s="35">
        <f t="shared" si="17"/>
        <v>1003.4406565182815</v>
      </c>
      <c r="I62" s="35">
        <f t="shared" si="17"/>
        <v>1035.1106781562244</v>
      </c>
      <c r="J62" s="35">
        <f t="shared" si="17"/>
        <v>1100.747662728</v>
      </c>
      <c r="K62" s="35">
        <f t="shared" si="17"/>
        <v>1184.7664936450001</v>
      </c>
      <c r="L62" s="35">
        <f t="shared" si="17"/>
        <v>1157.28603395903</v>
      </c>
      <c r="M62" s="35">
        <f t="shared" si="17"/>
        <v>1217.3004922083999</v>
      </c>
      <c r="N62" s="35">
        <f t="shared" si="17"/>
        <v>1195.4752916101502</v>
      </c>
      <c r="O62" s="35">
        <f t="shared" si="17"/>
        <v>1241.1351835297266</v>
      </c>
      <c r="P62" s="35">
        <f t="shared" si="17"/>
        <v>1225.6158107903038</v>
      </c>
      <c r="Q62" s="35">
        <f t="shared" si="17"/>
        <v>1278.1382581498776</v>
      </c>
      <c r="R62" s="35">
        <f t="shared" si="17"/>
        <v>1255.6679219474136</v>
      </c>
      <c r="S62" s="35">
        <f t="shared" si="17"/>
        <v>1325.889038072409</v>
      </c>
      <c r="T62" s="35">
        <f t="shared" si="17"/>
        <v>1288.9118992404333</v>
      </c>
      <c r="U62" s="35">
        <f t="shared" si="17"/>
        <v>1362.8709465772624</v>
      </c>
      <c r="V62" s="35">
        <f t="shared" si="17"/>
        <v>1320.2639553493766</v>
      </c>
      <c r="W62" s="35">
        <f t="shared" si="17"/>
        <v>1400.9064170845152</v>
      </c>
      <c r="X62" s="35">
        <f t="shared" si="17"/>
        <v>1362.913257451464</v>
      </c>
      <c r="Y62" s="35">
        <f t="shared" si="17"/>
        <v>1440.0259385491843</v>
      </c>
      <c r="Z62" s="35">
        <f t="shared" si="17"/>
        <v>1406.9636939542781</v>
      </c>
      <c r="AA62" s="35">
        <f t="shared" si="12"/>
        <v>12555.221087062657</v>
      </c>
      <c r="AB62" s="35">
        <f t="shared" si="13"/>
        <v>12317.286183548733</v>
      </c>
    </row>
    <row r="63" spans="1:28" s="7" customFormat="1" ht="31.5" customHeight="1" x14ac:dyDescent="0.25">
      <c r="A63" s="36" t="s">
        <v>100</v>
      </c>
      <c r="B63" s="41" t="s">
        <v>101</v>
      </c>
      <c r="C63" s="38" t="s">
        <v>37</v>
      </c>
      <c r="D63" s="35">
        <v>586.66093999999998</v>
      </c>
      <c r="E63" s="35">
        <v>632.66158999999993</v>
      </c>
      <c r="F63" s="35">
        <v>642.27991695000003</v>
      </c>
      <c r="G63" s="35">
        <v>671.79912860000002</v>
      </c>
      <c r="H63" s="35">
        <v>693.22701024000003</v>
      </c>
      <c r="I63" s="35">
        <v>715.9532175011999</v>
      </c>
      <c r="J63" s="35">
        <v>787.5097379</v>
      </c>
      <c r="K63" s="35">
        <v>835.61368999999991</v>
      </c>
      <c r="L63" s="35">
        <v>824.35620834999997</v>
      </c>
      <c r="M63" s="35">
        <v>861.52071999999998</v>
      </c>
      <c r="N63" s="35">
        <v>836.16856866216006</v>
      </c>
      <c r="O63" s="35">
        <v>887.36633999999992</v>
      </c>
      <c r="P63" s="35">
        <v>854.44834454616</v>
      </c>
      <c r="Q63" s="35">
        <v>913.98732999999993</v>
      </c>
      <c r="R63" s="35">
        <v>871.67069047351981</v>
      </c>
      <c r="S63" s="35">
        <v>941.40694999999994</v>
      </c>
      <c r="T63" s="35">
        <v>888.2447475767201</v>
      </c>
      <c r="U63" s="35">
        <v>969.64915849999988</v>
      </c>
      <c r="V63" s="35">
        <v>903.8981867800801</v>
      </c>
      <c r="W63" s="35">
        <v>998.73863325499985</v>
      </c>
      <c r="X63" s="35">
        <v>931.01513238348252</v>
      </c>
      <c r="Y63" s="35">
        <v>1028.70079225265</v>
      </c>
      <c r="Z63" s="35">
        <v>958.94558635498697</v>
      </c>
      <c r="AA63" s="35">
        <f t="shared" si="12"/>
        <v>8917.7203621476492</v>
      </c>
      <c r="AB63" s="35">
        <f t="shared" si="13"/>
        <v>8549.484213267111</v>
      </c>
    </row>
    <row r="64" spans="1:28" s="7" customFormat="1" ht="31.5" customHeight="1" x14ac:dyDescent="0.25">
      <c r="A64" s="36" t="s">
        <v>102</v>
      </c>
      <c r="B64" s="41" t="s">
        <v>103</v>
      </c>
      <c r="C64" s="38" t="s">
        <v>37</v>
      </c>
      <c r="D64" s="35">
        <v>33.997210000000003</v>
      </c>
      <c r="E64" s="35">
        <v>51.4726</v>
      </c>
      <c r="F64" s="35">
        <v>59.277085770000006</v>
      </c>
      <c r="G64" s="35">
        <v>94.051313789999995</v>
      </c>
      <c r="H64" s="35">
        <v>97.559652880000016</v>
      </c>
      <c r="I64" s="35">
        <v>72.594534936980594</v>
      </c>
      <c r="J64" s="35">
        <v>89.56387995</v>
      </c>
      <c r="K64" s="35">
        <v>98.445089999999979</v>
      </c>
      <c r="L64" s="35">
        <v>93.259186</v>
      </c>
      <c r="M64" s="35">
        <v>100.04580716339997</v>
      </c>
      <c r="N64" s="35">
        <v>97.113787329999994</v>
      </c>
      <c r="O64" s="35">
        <v>101.67255198787684</v>
      </c>
      <c r="P64" s="35">
        <v>100.55734538671</v>
      </c>
      <c r="Q64" s="35">
        <v>103.32574768319972</v>
      </c>
      <c r="R64" s="35">
        <v>104.11265056496001</v>
      </c>
      <c r="S64" s="35">
        <v>105.00582434052853</v>
      </c>
      <c r="T64" s="35">
        <v>108.07247016202</v>
      </c>
      <c r="U64" s="35">
        <v>108.1559990707444</v>
      </c>
      <c r="V64" s="35">
        <v>112.22742440868998</v>
      </c>
      <c r="W64" s="35">
        <v>111.40067904286673</v>
      </c>
      <c r="X64" s="35">
        <v>115.59424714095069</v>
      </c>
      <c r="Y64" s="35">
        <v>114.74269941415272</v>
      </c>
      <c r="Z64" s="35">
        <v>119.06207455517921</v>
      </c>
      <c r="AA64" s="35">
        <f t="shared" si="12"/>
        <v>1029.917931532769</v>
      </c>
      <c r="AB64" s="35">
        <f t="shared" si="13"/>
        <v>1037.1227183785099</v>
      </c>
    </row>
    <row r="65" spans="1:28" s="7" customFormat="1" ht="15.75" customHeight="1" x14ac:dyDescent="0.25">
      <c r="A65" s="36" t="s">
        <v>104</v>
      </c>
      <c r="B65" s="40" t="s">
        <v>105</v>
      </c>
      <c r="C65" s="38" t="s">
        <v>37</v>
      </c>
      <c r="D65" s="35" t="s">
        <v>48</v>
      </c>
      <c r="E65" s="35" t="s">
        <v>48</v>
      </c>
      <c r="F65" s="35" t="s">
        <v>48</v>
      </c>
      <c r="G65" s="35" t="s">
        <v>48</v>
      </c>
      <c r="H65" s="35" t="s">
        <v>48</v>
      </c>
      <c r="I65" s="35" t="s">
        <v>48</v>
      </c>
      <c r="J65" s="35" t="s">
        <v>48</v>
      </c>
      <c r="K65" s="35" t="s">
        <v>48</v>
      </c>
      <c r="L65" s="35" t="s">
        <v>48</v>
      </c>
      <c r="M65" s="35" t="s">
        <v>48</v>
      </c>
      <c r="N65" s="35" t="s">
        <v>48</v>
      </c>
      <c r="O65" s="35" t="s">
        <v>48</v>
      </c>
      <c r="P65" s="35" t="s">
        <v>48</v>
      </c>
      <c r="Q65" s="35" t="s">
        <v>48</v>
      </c>
      <c r="R65" s="35" t="s">
        <v>48</v>
      </c>
      <c r="S65" s="35" t="s">
        <v>48</v>
      </c>
      <c r="T65" s="35" t="s">
        <v>48</v>
      </c>
      <c r="U65" s="35" t="s">
        <v>48</v>
      </c>
      <c r="V65" s="35" t="s">
        <v>48</v>
      </c>
      <c r="W65" s="35" t="s">
        <v>48</v>
      </c>
      <c r="X65" s="35" t="s">
        <v>48</v>
      </c>
      <c r="Y65" s="35" t="s">
        <v>48</v>
      </c>
      <c r="Z65" s="35" t="s">
        <v>48</v>
      </c>
      <c r="AA65" s="35" t="s">
        <v>48</v>
      </c>
      <c r="AB65" s="35" t="s">
        <v>48</v>
      </c>
    </row>
    <row r="66" spans="1:28" s="7" customFormat="1" ht="15.75" customHeight="1" x14ac:dyDescent="0.25">
      <c r="A66" s="36" t="s">
        <v>106</v>
      </c>
      <c r="B66" s="40" t="s">
        <v>107</v>
      </c>
      <c r="C66" s="38" t="s">
        <v>37</v>
      </c>
      <c r="D66" s="35" t="s">
        <v>48</v>
      </c>
      <c r="E66" s="35" t="s">
        <v>48</v>
      </c>
      <c r="F66" s="35" t="s">
        <v>48</v>
      </c>
      <c r="G66" s="35" t="s">
        <v>48</v>
      </c>
      <c r="H66" s="35" t="s">
        <v>48</v>
      </c>
      <c r="I66" s="35" t="s">
        <v>48</v>
      </c>
      <c r="J66" s="35" t="s">
        <v>48</v>
      </c>
      <c r="K66" s="35" t="s">
        <v>48</v>
      </c>
      <c r="L66" s="35" t="s">
        <v>48</v>
      </c>
      <c r="M66" s="35" t="s">
        <v>48</v>
      </c>
      <c r="N66" s="35" t="s">
        <v>48</v>
      </c>
      <c r="O66" s="35" t="s">
        <v>48</v>
      </c>
      <c r="P66" s="35" t="s">
        <v>48</v>
      </c>
      <c r="Q66" s="35" t="s">
        <v>48</v>
      </c>
      <c r="R66" s="35" t="s">
        <v>48</v>
      </c>
      <c r="S66" s="35" t="s">
        <v>48</v>
      </c>
      <c r="T66" s="35" t="s">
        <v>48</v>
      </c>
      <c r="U66" s="35" t="s">
        <v>48</v>
      </c>
      <c r="V66" s="35" t="s">
        <v>48</v>
      </c>
      <c r="W66" s="35" t="s">
        <v>48</v>
      </c>
      <c r="X66" s="35" t="s">
        <v>48</v>
      </c>
      <c r="Y66" s="35" t="s">
        <v>48</v>
      </c>
      <c r="Z66" s="35" t="s">
        <v>48</v>
      </c>
      <c r="AA66" s="35" t="s">
        <v>48</v>
      </c>
      <c r="AB66" s="35" t="s">
        <v>48</v>
      </c>
    </row>
    <row r="67" spans="1:28" s="7" customFormat="1" ht="15.75" customHeight="1" x14ac:dyDescent="0.25">
      <c r="A67" s="36" t="s">
        <v>108</v>
      </c>
      <c r="B67" s="40" t="s">
        <v>109</v>
      </c>
      <c r="C67" s="38" t="s">
        <v>37</v>
      </c>
      <c r="D67" s="35">
        <v>208.686568809211</v>
      </c>
      <c r="E67" s="35">
        <v>195.22037740652166</v>
      </c>
      <c r="F67" s="35">
        <v>190.87320717982192</v>
      </c>
      <c r="G67" s="35">
        <v>224.27499451520015</v>
      </c>
      <c r="H67" s="35">
        <v>212.65399339828133</v>
      </c>
      <c r="I67" s="35">
        <v>246.56292571804374</v>
      </c>
      <c r="J67" s="35">
        <v>223.67404487800007</v>
      </c>
      <c r="K67" s="35">
        <v>250.70771364500027</v>
      </c>
      <c r="L67" s="35">
        <v>239.67063960902999</v>
      </c>
      <c r="M67" s="35">
        <v>255.73396504499993</v>
      </c>
      <c r="N67" s="35">
        <v>262.19293561799014</v>
      </c>
      <c r="O67" s="35">
        <v>252.09629154184992</v>
      </c>
      <c r="P67" s="35">
        <v>270.61012085743386</v>
      </c>
      <c r="Q67" s="35">
        <v>260.82518046667786</v>
      </c>
      <c r="R67" s="35">
        <v>279.88458090893374</v>
      </c>
      <c r="S67" s="35">
        <v>279.47626373188058</v>
      </c>
      <c r="T67" s="35">
        <v>292.59468150169317</v>
      </c>
      <c r="U67" s="35">
        <v>285.06578900651817</v>
      </c>
      <c r="V67" s="35">
        <v>304.13834416060649</v>
      </c>
      <c r="W67" s="35">
        <v>290.76710478664859</v>
      </c>
      <c r="X67" s="35">
        <v>316.30387792703078</v>
      </c>
      <c r="Y67" s="35">
        <v>296.58244688238159</v>
      </c>
      <c r="Z67" s="35">
        <v>328.95603304411202</v>
      </c>
      <c r="AA67" s="35">
        <f t="shared" ref="AA67:AA76" si="18">H67+J67+K67+M67+O67+Q67+S67+U67+W67+Y67</f>
        <v>2607.5827933822384</v>
      </c>
      <c r="AB67" s="35">
        <f t="shared" ref="AB67:AB76" si="19">H67+J67+L67+N67+P67+R67+T67+V67+X67+Z67</f>
        <v>2730.6792519031114</v>
      </c>
    </row>
    <row r="68" spans="1:28" s="7" customFormat="1" ht="15.75" customHeight="1" x14ac:dyDescent="0.25">
      <c r="A68" s="32" t="s">
        <v>110</v>
      </c>
      <c r="B68" s="42" t="s">
        <v>111</v>
      </c>
      <c r="C68" s="34" t="s">
        <v>37</v>
      </c>
      <c r="D68" s="35">
        <v>1033.2917893919116</v>
      </c>
      <c r="E68" s="35">
        <v>1063.9718028870254</v>
      </c>
      <c r="F68" s="35">
        <v>1132.3940857210621</v>
      </c>
      <c r="G68" s="35">
        <v>1171.203359765088</v>
      </c>
      <c r="H68" s="35">
        <v>1192.2202339694268</v>
      </c>
      <c r="I68" s="35">
        <v>1201.265081788823</v>
      </c>
      <c r="J68" s="35">
        <v>1291.2086557781481</v>
      </c>
      <c r="K68" s="35">
        <v>1347.7446567538138</v>
      </c>
      <c r="L68" s="35">
        <v>1362.0802779362916</v>
      </c>
      <c r="M68" s="35">
        <v>1397.4589228237446</v>
      </c>
      <c r="N68" s="35">
        <v>1345.8951694493567</v>
      </c>
      <c r="O68" s="35">
        <v>1487.2608366858949</v>
      </c>
      <c r="P68" s="35">
        <v>1439.2728991606684</v>
      </c>
      <c r="Q68" s="35">
        <v>1548.2036415949306</v>
      </c>
      <c r="R68" s="35">
        <v>1496.662227928038</v>
      </c>
      <c r="S68" s="35">
        <v>1633.578842692328</v>
      </c>
      <c r="T68" s="35">
        <v>1556.3461866665671</v>
      </c>
      <c r="U68" s="35">
        <v>1698.921996400021</v>
      </c>
      <c r="V68" s="35">
        <v>1618.4156436308574</v>
      </c>
      <c r="W68" s="35">
        <v>1766.8788762560218</v>
      </c>
      <c r="X68" s="35">
        <v>1683.1522693760917</v>
      </c>
      <c r="Y68" s="35">
        <v>1837.5540313062629</v>
      </c>
      <c r="Z68" s="35">
        <v>1750.4783601511353</v>
      </c>
      <c r="AA68" s="35">
        <f t="shared" si="18"/>
        <v>15201.030694260591</v>
      </c>
      <c r="AB68" s="35">
        <f t="shared" si="19"/>
        <v>14735.731924046579</v>
      </c>
    </row>
    <row r="69" spans="1:28" s="7" customFormat="1" ht="15.75" customHeight="1" x14ac:dyDescent="0.25">
      <c r="A69" s="32" t="s">
        <v>112</v>
      </c>
      <c r="B69" s="42" t="s">
        <v>113</v>
      </c>
      <c r="C69" s="34" t="s">
        <v>37</v>
      </c>
      <c r="D69" s="35">
        <v>360.04096552546946</v>
      </c>
      <c r="E69" s="35">
        <v>402.91960351294352</v>
      </c>
      <c r="F69" s="35">
        <v>425.08737502442688</v>
      </c>
      <c r="G69" s="35">
        <v>435.94887821000003</v>
      </c>
      <c r="H69" s="35">
        <v>433.38276418325296</v>
      </c>
      <c r="I69" s="35">
        <v>442.29553196999996</v>
      </c>
      <c r="J69" s="35">
        <v>451.73286523399997</v>
      </c>
      <c r="K69" s="35">
        <v>458.21999294</v>
      </c>
      <c r="L69" s="35">
        <v>479.26880920795008</v>
      </c>
      <c r="M69" s="35">
        <v>458.22279562999995</v>
      </c>
      <c r="N69" s="35">
        <v>497.38591251852756</v>
      </c>
      <c r="O69" s="35">
        <v>463.94264433000012</v>
      </c>
      <c r="P69" s="35">
        <v>509.38527158961557</v>
      </c>
      <c r="Q69" s="35">
        <v>475.83792521999993</v>
      </c>
      <c r="R69" s="35">
        <v>530.58427718961548</v>
      </c>
      <c r="S69" s="35">
        <v>482.71509328999991</v>
      </c>
      <c r="T69" s="35">
        <v>543.3907509696154</v>
      </c>
      <c r="U69" s="35">
        <v>502.0236970215999</v>
      </c>
      <c r="V69" s="35">
        <v>544.52600189961515</v>
      </c>
      <c r="W69" s="35">
        <v>522.10464490246386</v>
      </c>
      <c r="X69" s="35">
        <v>544.52600189961515</v>
      </c>
      <c r="Y69" s="35">
        <v>542.98883069856242</v>
      </c>
      <c r="Z69" s="35">
        <v>544.52600189961515</v>
      </c>
      <c r="AA69" s="35">
        <f t="shared" si="18"/>
        <v>4791.1712534498793</v>
      </c>
      <c r="AB69" s="35">
        <f t="shared" si="19"/>
        <v>5078.7086565914224</v>
      </c>
    </row>
    <row r="70" spans="1:28" s="7" customFormat="1" ht="15.75" customHeight="1" x14ac:dyDescent="0.25">
      <c r="A70" s="32" t="s">
        <v>114</v>
      </c>
      <c r="B70" s="42" t="s">
        <v>115</v>
      </c>
      <c r="C70" s="34" t="s">
        <v>37</v>
      </c>
      <c r="D70" s="35">
        <f>SUM(D71:D72)</f>
        <v>29.003769861805395</v>
      </c>
      <c r="E70" s="35">
        <f t="shared" ref="E70:Z70" si="20">SUM(E71:E72)</f>
        <v>38.635833799832618</v>
      </c>
      <c r="F70" s="35">
        <f t="shared" si="20"/>
        <v>47.064010057195503</v>
      </c>
      <c r="G70" s="35">
        <f t="shared" si="20"/>
        <v>55.8675213</v>
      </c>
      <c r="H70" s="35">
        <f t="shared" si="20"/>
        <v>53.039112257807467</v>
      </c>
      <c r="I70" s="35">
        <f t="shared" si="20"/>
        <v>59.103180928000008</v>
      </c>
      <c r="J70" s="35">
        <f t="shared" si="20"/>
        <v>62.61054343904167</v>
      </c>
      <c r="K70" s="35">
        <f t="shared" si="20"/>
        <v>73.057504000000009</v>
      </c>
      <c r="L70" s="35">
        <f t="shared" si="20"/>
        <v>78.707801101391567</v>
      </c>
      <c r="M70" s="35">
        <f t="shared" si="20"/>
        <v>77.351664580000005</v>
      </c>
      <c r="N70" s="35">
        <f t="shared" si="20"/>
        <v>66.948477600000004</v>
      </c>
      <c r="O70" s="35">
        <f t="shared" si="20"/>
        <v>80.282025919999981</v>
      </c>
      <c r="P70" s="35">
        <f t="shared" si="20"/>
        <v>74.718958636373472</v>
      </c>
      <c r="Q70" s="35">
        <f t="shared" si="20"/>
        <v>86.19907753999999</v>
      </c>
      <c r="R70" s="35">
        <f t="shared" si="20"/>
        <v>78.36495551155933</v>
      </c>
      <c r="S70" s="35">
        <f t="shared" si="20"/>
        <v>92.382590119999989</v>
      </c>
      <c r="T70" s="35">
        <f t="shared" si="20"/>
        <v>83.360461272393408</v>
      </c>
      <c r="U70" s="35">
        <f t="shared" si="20"/>
        <v>103.41725774244</v>
      </c>
      <c r="V70" s="35">
        <f t="shared" si="20"/>
        <v>89.51228714322751</v>
      </c>
      <c r="W70" s="35">
        <f t="shared" si="20"/>
        <v>114.84273089582001</v>
      </c>
      <c r="X70" s="35">
        <f t="shared" si="20"/>
        <v>89.51228714322751</v>
      </c>
      <c r="Y70" s="35">
        <f t="shared" si="20"/>
        <v>127.47410772642002</v>
      </c>
      <c r="Z70" s="35">
        <f t="shared" si="20"/>
        <v>89.51228714322751</v>
      </c>
      <c r="AA70" s="35">
        <f t="shared" si="18"/>
        <v>870.65661422152925</v>
      </c>
      <c r="AB70" s="35">
        <f t="shared" si="19"/>
        <v>766.28717124824936</v>
      </c>
    </row>
    <row r="71" spans="1:28" s="7" customFormat="1" ht="15.75" customHeight="1" x14ac:dyDescent="0.25">
      <c r="A71" s="36" t="s">
        <v>116</v>
      </c>
      <c r="B71" s="40" t="s">
        <v>117</v>
      </c>
      <c r="C71" s="38" t="s">
        <v>37</v>
      </c>
      <c r="D71" s="35">
        <v>25.125160352232438</v>
      </c>
      <c r="E71" s="35">
        <v>34.991009409895575</v>
      </c>
      <c r="F71" s="35">
        <v>43.432108975364656</v>
      </c>
      <c r="G71" s="35">
        <v>50.371143299999993</v>
      </c>
      <c r="H71" s="35">
        <v>49.807681032062938</v>
      </c>
      <c r="I71" s="35">
        <v>53.28801301</v>
      </c>
      <c r="J71" s="35">
        <v>56.738852215503911</v>
      </c>
      <c r="K71" s="35">
        <v>66.843927000000008</v>
      </c>
      <c r="L71" s="35">
        <v>73.406794107122224</v>
      </c>
      <c r="M71" s="35">
        <v>70.975368500000016</v>
      </c>
      <c r="N71" s="35">
        <v>61.568397599999997</v>
      </c>
      <c r="O71" s="35">
        <v>73.737380499999986</v>
      </c>
      <c r="P71" s="35">
        <v>69.215302156373468</v>
      </c>
      <c r="Q71" s="35">
        <v>79.480208000000005</v>
      </c>
      <c r="R71" s="35">
        <v>72.719528761559346</v>
      </c>
      <c r="S71" s="35">
        <v>85.483387499999978</v>
      </c>
      <c r="T71" s="35">
        <v>77.567681442393408</v>
      </c>
      <c r="U71" s="35">
        <v>96.518055122439989</v>
      </c>
      <c r="V71" s="35">
        <v>83.566152123227496</v>
      </c>
      <c r="W71" s="35">
        <v>107.94352827582</v>
      </c>
      <c r="X71" s="35">
        <v>83.566152123227496</v>
      </c>
      <c r="Y71" s="35">
        <v>120.57490510642</v>
      </c>
      <c r="Z71" s="35">
        <v>83.566152123227496</v>
      </c>
      <c r="AA71" s="35">
        <f t="shared" si="18"/>
        <v>808.10329325224677</v>
      </c>
      <c r="AB71" s="35">
        <f t="shared" si="19"/>
        <v>711.72269368469779</v>
      </c>
    </row>
    <row r="72" spans="1:28" s="7" customFormat="1" ht="15.75" customHeight="1" x14ac:dyDescent="0.25">
      <c r="A72" s="36" t="s">
        <v>118</v>
      </c>
      <c r="B72" s="40" t="s">
        <v>119</v>
      </c>
      <c r="C72" s="38" t="s">
        <v>37</v>
      </c>
      <c r="D72" s="35">
        <v>3.878609509572958</v>
      </c>
      <c r="E72" s="35">
        <v>3.6448243899370425</v>
      </c>
      <c r="F72" s="35">
        <v>3.631901081830847</v>
      </c>
      <c r="G72" s="35">
        <v>5.4963780000000071</v>
      </c>
      <c r="H72" s="35">
        <v>3.2314312257445295</v>
      </c>
      <c r="I72" s="35">
        <v>5.8151679180000073</v>
      </c>
      <c r="J72" s="35">
        <v>5.8716912235377592</v>
      </c>
      <c r="K72" s="35">
        <v>6.2135770000000008</v>
      </c>
      <c r="L72" s="35">
        <v>5.3010069942693434</v>
      </c>
      <c r="M72" s="35">
        <v>6.3762960799999888</v>
      </c>
      <c r="N72" s="35">
        <v>5.3800800000000066</v>
      </c>
      <c r="O72" s="35">
        <v>6.5446454199999948</v>
      </c>
      <c r="P72" s="35">
        <v>5.5036564800000036</v>
      </c>
      <c r="Q72" s="35">
        <v>6.7188695399999858</v>
      </c>
      <c r="R72" s="35">
        <v>5.6454267499999844</v>
      </c>
      <c r="S72" s="35">
        <v>6.8992026200000112</v>
      </c>
      <c r="T72" s="35">
        <v>5.7927798300000006</v>
      </c>
      <c r="U72" s="35">
        <v>6.8992026200000112</v>
      </c>
      <c r="V72" s="35">
        <v>5.946135020000014</v>
      </c>
      <c r="W72" s="35">
        <v>6.8992026200000112</v>
      </c>
      <c r="X72" s="35">
        <v>5.946135020000014</v>
      </c>
      <c r="Y72" s="35">
        <v>6.8992026200000112</v>
      </c>
      <c r="Z72" s="35">
        <v>5.946135020000014</v>
      </c>
      <c r="AA72" s="35">
        <f t="shared" si="18"/>
        <v>62.553320969282304</v>
      </c>
      <c r="AB72" s="35">
        <f t="shared" si="19"/>
        <v>54.564477563551669</v>
      </c>
    </row>
    <row r="73" spans="1:28" s="7" customFormat="1" ht="15.75" customHeight="1" x14ac:dyDescent="0.25">
      <c r="A73" s="32" t="s">
        <v>120</v>
      </c>
      <c r="B73" s="42" t="s">
        <v>121</v>
      </c>
      <c r="C73" s="34" t="s">
        <v>37</v>
      </c>
      <c r="D73" s="35">
        <f>SUM(D74:D76)</f>
        <v>193.85607525531989</v>
      </c>
      <c r="E73" s="35">
        <f t="shared" ref="E73:Z73" si="21">SUM(E74:E76)</f>
        <v>198.75605973455617</v>
      </c>
      <c r="F73" s="35">
        <f t="shared" si="21"/>
        <v>215.26030319597072</v>
      </c>
      <c r="G73" s="35">
        <f t="shared" si="21"/>
        <v>255.00640453478175</v>
      </c>
      <c r="H73" s="35">
        <f t="shared" si="21"/>
        <v>259.60607282180047</v>
      </c>
      <c r="I73" s="35">
        <f t="shared" si="21"/>
        <v>286.23315563700714</v>
      </c>
      <c r="J73" s="35">
        <f t="shared" si="21"/>
        <v>262.18625467750286</v>
      </c>
      <c r="K73" s="35">
        <f t="shared" si="21"/>
        <v>309.18127275235747</v>
      </c>
      <c r="L73" s="35">
        <f t="shared" si="21"/>
        <v>300.77861458402134</v>
      </c>
      <c r="M73" s="35">
        <f t="shared" si="21"/>
        <v>295.57577309066289</v>
      </c>
      <c r="N73" s="35">
        <f t="shared" si="21"/>
        <v>305.75987648935057</v>
      </c>
      <c r="O73" s="35">
        <f t="shared" si="21"/>
        <v>315.96571108053155</v>
      </c>
      <c r="P73" s="35">
        <f t="shared" si="21"/>
        <v>332.76578874406516</v>
      </c>
      <c r="Q73" s="35">
        <f t="shared" si="21"/>
        <v>375.13455266025198</v>
      </c>
      <c r="R73" s="35">
        <f t="shared" si="21"/>
        <v>402.04979180537231</v>
      </c>
      <c r="S73" s="35">
        <f t="shared" si="21"/>
        <v>304.94423355866417</v>
      </c>
      <c r="T73" s="35">
        <f t="shared" si="21"/>
        <v>392.92103384392124</v>
      </c>
      <c r="U73" s="35">
        <f t="shared" si="21"/>
        <v>301.85610240979724</v>
      </c>
      <c r="V73" s="35">
        <f t="shared" si="21"/>
        <v>423.55297509158055</v>
      </c>
      <c r="W73" s="35">
        <f t="shared" si="21"/>
        <v>298.53609645946113</v>
      </c>
      <c r="X73" s="35">
        <f t="shared" si="21"/>
        <v>432.70938685317753</v>
      </c>
      <c r="Y73" s="35">
        <f t="shared" si="21"/>
        <v>294.1722961759674</v>
      </c>
      <c r="Z73" s="35">
        <f t="shared" si="21"/>
        <v>441.23763792112828</v>
      </c>
      <c r="AA73" s="35">
        <f t="shared" si="18"/>
        <v>3017.1583656869971</v>
      </c>
      <c r="AB73" s="35">
        <f t="shared" si="19"/>
        <v>3553.5674328319205</v>
      </c>
    </row>
    <row r="74" spans="1:28" s="7" customFormat="1" ht="15.75" customHeight="1" x14ac:dyDescent="0.25">
      <c r="A74" s="36" t="s">
        <v>122</v>
      </c>
      <c r="B74" s="40" t="s">
        <v>123</v>
      </c>
      <c r="C74" s="38" t="s">
        <v>37</v>
      </c>
      <c r="D74" s="35">
        <v>140.06030248502159</v>
      </c>
      <c r="E74" s="35">
        <v>122.09381022696967</v>
      </c>
      <c r="F74" s="35">
        <v>139.32522778005344</v>
      </c>
      <c r="G74" s="35">
        <v>172.61178364442915</v>
      </c>
      <c r="H74" s="35">
        <v>170.54986381963002</v>
      </c>
      <c r="I74" s="35">
        <v>202.56816174852651</v>
      </c>
      <c r="J74" s="35">
        <v>160.75720481147769</v>
      </c>
      <c r="K74" s="35">
        <v>215.78505694173941</v>
      </c>
      <c r="L74" s="35">
        <v>196.32559241552582</v>
      </c>
      <c r="M74" s="35">
        <v>192.51498570033729</v>
      </c>
      <c r="N74" s="35">
        <v>227.21618950697419</v>
      </c>
      <c r="O74" s="35">
        <v>208.28946138507655</v>
      </c>
      <c r="P74" s="35">
        <v>263.67404592442659</v>
      </c>
      <c r="Q74" s="35">
        <v>263.97860730868945</v>
      </c>
      <c r="R74" s="35">
        <v>332.45175104852569</v>
      </c>
      <c r="S74" s="35">
        <v>188.69514390968638</v>
      </c>
      <c r="T74" s="35">
        <v>319.18818386917445</v>
      </c>
      <c r="U74" s="35">
        <v>188.69514390968638</v>
      </c>
      <c r="V74" s="35">
        <v>349.34484720821172</v>
      </c>
      <c r="W74" s="35">
        <v>188.69514390968638</v>
      </c>
      <c r="X74" s="35">
        <v>363.3186410965402</v>
      </c>
      <c r="Y74" s="35">
        <v>188.69514390968638</v>
      </c>
      <c r="Z74" s="35">
        <v>377.85138674040184</v>
      </c>
      <c r="AA74" s="35">
        <f t="shared" si="18"/>
        <v>1966.6557556056955</v>
      </c>
      <c r="AB74" s="35">
        <f t="shared" si="19"/>
        <v>2760.677706440888</v>
      </c>
    </row>
    <row r="75" spans="1:28" s="7" customFormat="1" ht="15.75" customHeight="1" x14ac:dyDescent="0.25">
      <c r="A75" s="36" t="s">
        <v>124</v>
      </c>
      <c r="B75" s="40" t="s">
        <v>125</v>
      </c>
      <c r="C75" s="38" t="s">
        <v>37</v>
      </c>
      <c r="D75" s="35">
        <v>11.211366734460833</v>
      </c>
      <c r="E75" s="35">
        <v>11.654443625075883</v>
      </c>
      <c r="F75" s="35">
        <v>12.596491696929682</v>
      </c>
      <c r="G75" s="35">
        <v>13.335178239999999</v>
      </c>
      <c r="H75" s="35">
        <v>12.830922759768406</v>
      </c>
      <c r="I75" s="35">
        <v>25.486029050000003</v>
      </c>
      <c r="J75" s="35">
        <v>14.12469115320196</v>
      </c>
      <c r="K75" s="35">
        <v>15.611534654000002</v>
      </c>
      <c r="L75" s="35">
        <v>18.576615350281603</v>
      </c>
      <c r="M75" s="35">
        <v>15.807076185000003</v>
      </c>
      <c r="N75" s="35">
        <v>18.009213734565897</v>
      </c>
      <c r="O75" s="35">
        <v>16.439056095000002</v>
      </c>
      <c r="P75" s="35">
        <v>18.152259674348532</v>
      </c>
      <c r="Q75" s="35">
        <v>17.096495865000001</v>
      </c>
      <c r="R75" s="35">
        <v>18.873520443322473</v>
      </c>
      <c r="S75" s="35">
        <v>17.780399854999999</v>
      </c>
      <c r="T75" s="35">
        <v>19.62378276145537</v>
      </c>
      <c r="U75" s="35">
        <v>17.780399854999999</v>
      </c>
      <c r="V75" s="35">
        <v>20.404212686713585</v>
      </c>
      <c r="W75" s="35">
        <v>17.780399854999999</v>
      </c>
      <c r="X75" s="35">
        <v>21.220381194182128</v>
      </c>
      <c r="Y75" s="35">
        <v>17.780399854999999</v>
      </c>
      <c r="Z75" s="35">
        <v>22.069196441949412</v>
      </c>
      <c r="AA75" s="35">
        <f t="shared" si="18"/>
        <v>163.03137613197038</v>
      </c>
      <c r="AB75" s="35">
        <f t="shared" si="19"/>
        <v>183.88479619978935</v>
      </c>
    </row>
    <row r="76" spans="1:28" s="7" customFormat="1" ht="15.75" customHeight="1" x14ac:dyDescent="0.25">
      <c r="A76" s="36" t="s">
        <v>126</v>
      </c>
      <c r="B76" s="40" t="s">
        <v>127</v>
      </c>
      <c r="C76" s="38" t="s">
        <v>37</v>
      </c>
      <c r="D76" s="35">
        <v>42.584406035837468</v>
      </c>
      <c r="E76" s="35">
        <v>65.007805882510638</v>
      </c>
      <c r="F76" s="35">
        <v>63.338583718987593</v>
      </c>
      <c r="G76" s="35">
        <v>69.059442650352594</v>
      </c>
      <c r="H76" s="35">
        <v>76.225286242402035</v>
      </c>
      <c r="I76" s="35">
        <v>58.178964838480624</v>
      </c>
      <c r="J76" s="35">
        <v>87.304358712823202</v>
      </c>
      <c r="K76" s="35">
        <v>77.784681156618063</v>
      </c>
      <c r="L76" s="35">
        <v>85.876406818213923</v>
      </c>
      <c r="M76" s="35">
        <v>87.253711205325601</v>
      </c>
      <c r="N76" s="35">
        <v>60.534473247810489</v>
      </c>
      <c r="O76" s="35">
        <v>91.237193600455001</v>
      </c>
      <c r="P76" s="35">
        <v>50.939483145289984</v>
      </c>
      <c r="Q76" s="35">
        <v>94.059449486562528</v>
      </c>
      <c r="R76" s="35">
        <v>50.724520313524138</v>
      </c>
      <c r="S76" s="35">
        <v>98.468689793977788</v>
      </c>
      <c r="T76" s="35">
        <v>54.109067213291411</v>
      </c>
      <c r="U76" s="35">
        <v>95.380558645110867</v>
      </c>
      <c r="V76" s="35">
        <v>53.803915196655247</v>
      </c>
      <c r="W76" s="35">
        <v>92.060552694774756</v>
      </c>
      <c r="X76" s="35">
        <v>48.170364562455148</v>
      </c>
      <c r="Y76" s="35">
        <v>87.696752411281025</v>
      </c>
      <c r="Z76" s="35">
        <v>41.317054738777031</v>
      </c>
      <c r="AA76" s="35">
        <f t="shared" si="18"/>
        <v>887.47123394933089</v>
      </c>
      <c r="AB76" s="35">
        <f t="shared" si="19"/>
        <v>609.00493019124258</v>
      </c>
    </row>
    <row r="77" spans="1:28" s="7" customFormat="1" ht="15.75" customHeight="1" x14ac:dyDescent="0.25">
      <c r="A77" s="32" t="s">
        <v>128</v>
      </c>
      <c r="B77" s="42" t="s">
        <v>129</v>
      </c>
      <c r="C77" s="34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5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x14ac:dyDescent="0.25">
      <c r="A78" s="36" t="s">
        <v>130</v>
      </c>
      <c r="B78" s="40" t="s">
        <v>131</v>
      </c>
      <c r="C78" s="38" t="s">
        <v>37</v>
      </c>
      <c r="D78" s="35">
        <v>177.79199258999998</v>
      </c>
      <c r="E78" s="35">
        <v>193.33699357</v>
      </c>
      <c r="F78" s="35">
        <v>206.91442605</v>
      </c>
      <c r="G78" s="35">
        <v>229.00349999999995</v>
      </c>
      <c r="H78" s="35">
        <v>224.30397944999999</v>
      </c>
      <c r="I78" s="35">
        <v>242.28570299999998</v>
      </c>
      <c r="J78" s="35">
        <v>352.66710000000006</v>
      </c>
      <c r="K78" s="35">
        <v>438.29466878827287</v>
      </c>
      <c r="L78" s="35">
        <v>527.10752054</v>
      </c>
      <c r="M78" s="35">
        <v>458.31839999999988</v>
      </c>
      <c r="N78" s="35">
        <v>460.94513699999999</v>
      </c>
      <c r="O78" s="35">
        <v>461.2504000000007</v>
      </c>
      <c r="P78" s="35">
        <v>464.89795530999999</v>
      </c>
      <c r="Q78" s="35">
        <v>477.6643000000002</v>
      </c>
      <c r="R78" s="35">
        <v>474.92573226483603</v>
      </c>
      <c r="S78" s="35">
        <v>504.87769999999955</v>
      </c>
      <c r="T78" s="35">
        <v>496.7209738856323</v>
      </c>
      <c r="U78" s="35">
        <v>521.20107373758151</v>
      </c>
      <c r="V78" s="35">
        <v>506.14644506267649</v>
      </c>
      <c r="W78" s="35">
        <v>538.08222576178161</v>
      </c>
      <c r="X78" s="35">
        <f>V78*1.04</f>
        <v>526.39230286518352</v>
      </c>
      <c r="Y78" s="35">
        <v>555.54103241147789</v>
      </c>
      <c r="Z78" s="35">
        <f>X78*1.04</f>
        <v>547.44799497979091</v>
      </c>
      <c r="AA78" s="35">
        <f t="shared" ref="AA78:AA85" si="22">H78+J78+K78+M78+O78+Q78+S78+U78+W78+Y78</f>
        <v>4532.2008801491138</v>
      </c>
      <c r="AB78" s="35">
        <f t="shared" ref="AB78:AB85" si="23">H78+J78+L78+N78+P78+R78+T78+V78+X78+Z78</f>
        <v>4581.5551413581188</v>
      </c>
    </row>
    <row r="79" spans="1:28" s="7" customFormat="1" ht="15.75" customHeight="1" x14ac:dyDescent="0.25">
      <c r="A79" s="36" t="s">
        <v>132</v>
      </c>
      <c r="B79" s="40" t="s">
        <v>133</v>
      </c>
      <c r="C79" s="38" t="s">
        <v>37</v>
      </c>
      <c r="D79" s="35">
        <v>5.9357534099999985</v>
      </c>
      <c r="E79" s="35">
        <v>6.2110500000000002</v>
      </c>
      <c r="F79" s="35">
        <v>5.8989359499999994</v>
      </c>
      <c r="G79" s="35">
        <v>6.6905606899999999</v>
      </c>
      <c r="H79" s="35">
        <v>6.7620662699999992</v>
      </c>
      <c r="I79" s="35">
        <v>7.0343852199999999</v>
      </c>
      <c r="J79" s="35">
        <v>7.0362110099999997</v>
      </c>
      <c r="K79" s="35">
        <v>7.60852928</v>
      </c>
      <c r="L79" s="35">
        <v>7.6119677100000018</v>
      </c>
      <c r="M79" s="35">
        <v>8.2565894399999991</v>
      </c>
      <c r="N79" s="35">
        <v>7.9534681900000006</v>
      </c>
      <c r="O79" s="35">
        <v>8.5911072900000018</v>
      </c>
      <c r="P79" s="35">
        <v>8.2739586500000009</v>
      </c>
      <c r="Q79" s="35">
        <v>8.9391717200000009</v>
      </c>
      <c r="R79" s="35">
        <v>8.6086645700000002</v>
      </c>
      <c r="S79" s="35">
        <v>9.3013386899999997</v>
      </c>
      <c r="T79" s="35">
        <v>8.9569465600000004</v>
      </c>
      <c r="U79" s="35">
        <v>9.6020634550207209</v>
      </c>
      <c r="V79" s="35">
        <v>9.3192772799999997</v>
      </c>
      <c r="W79" s="35">
        <v>9.9130641438102298</v>
      </c>
      <c r="X79" s="35">
        <f>V79*1.04</f>
        <v>9.6920483712000003</v>
      </c>
      <c r="Y79" s="35">
        <v>10.234706937247232</v>
      </c>
      <c r="Z79" s="35">
        <f>X79*1.04</f>
        <v>10.079730306048001</v>
      </c>
      <c r="AA79" s="35">
        <f t="shared" si="22"/>
        <v>86.244848236078184</v>
      </c>
      <c r="AB79" s="35">
        <f t="shared" si="23"/>
        <v>84.294338917248012</v>
      </c>
    </row>
    <row r="80" spans="1:28" s="7" customFormat="1" ht="15.75" customHeight="1" x14ac:dyDescent="0.25">
      <c r="A80" s="36" t="s">
        <v>134</v>
      </c>
      <c r="B80" s="40" t="s">
        <v>135</v>
      </c>
      <c r="C80" s="38" t="s">
        <v>37</v>
      </c>
      <c r="D80" s="35">
        <v>83.125085678882655</v>
      </c>
      <c r="E80" s="35">
        <v>80.654385926911587</v>
      </c>
      <c r="F80" s="35">
        <v>101.63727180291973</v>
      </c>
      <c r="G80" s="35">
        <v>113.0507380770709</v>
      </c>
      <c r="H80" s="35">
        <v>118.43835062206985</v>
      </c>
      <c r="I80" s="35">
        <v>112.82408201258961</v>
      </c>
      <c r="J80" s="35">
        <v>128.54088718469308</v>
      </c>
      <c r="K80" s="35">
        <v>134.08423519643978</v>
      </c>
      <c r="L80" s="35">
        <v>149.22869582871675</v>
      </c>
      <c r="M80" s="35">
        <v>136.93106164940642</v>
      </c>
      <c r="N80" s="35">
        <v>147.04050673342019</v>
      </c>
      <c r="O80" s="35">
        <v>141.36973579827659</v>
      </c>
      <c r="P80" s="35">
        <v>150.83631143454764</v>
      </c>
      <c r="Q80" s="35">
        <v>146.68132899185858</v>
      </c>
      <c r="R80" s="35">
        <v>154.92632667150195</v>
      </c>
      <c r="S80" s="35">
        <v>151.56109969286996</v>
      </c>
      <c r="T80" s="35">
        <v>159.40744176323213</v>
      </c>
      <c r="U80" s="35">
        <v>156.46127348617802</v>
      </c>
      <c r="V80" s="35">
        <v>162.02060078758919</v>
      </c>
      <c r="W80" s="35">
        <v>161.52888880147177</v>
      </c>
      <c r="X80" s="35">
        <f>V80*1.04</f>
        <v>168.50142481909276</v>
      </c>
      <c r="Y80" s="35">
        <v>166.76991239026003</v>
      </c>
      <c r="Z80" s="35">
        <f>X80*1.04</f>
        <v>175.24148181185649</v>
      </c>
      <c r="AA80" s="35">
        <f t="shared" si="22"/>
        <v>1442.3667738135241</v>
      </c>
      <c r="AB80" s="35">
        <f t="shared" si="23"/>
        <v>1514.18202765672</v>
      </c>
    </row>
    <row r="81" spans="1:28" s="31" customFormat="1" ht="15.75" customHeight="1" x14ac:dyDescent="0.25">
      <c r="A81" s="32" t="s">
        <v>136</v>
      </c>
      <c r="B81" s="33" t="s">
        <v>137</v>
      </c>
      <c r="C81" s="34" t="s">
        <v>37</v>
      </c>
      <c r="D81" s="35">
        <f>SUM(D82,D86:D92,D95)</f>
        <v>-80.198946511050451</v>
      </c>
      <c r="E81" s="35">
        <f t="shared" ref="E81:Z81" si="24">SUM(E82,E86:E92,E95)</f>
        <v>-2.6357412613112032</v>
      </c>
      <c r="F81" s="35">
        <f t="shared" si="24"/>
        <v>341.06594711114752</v>
      </c>
      <c r="G81" s="35">
        <f t="shared" si="24"/>
        <v>410.29386564369958</v>
      </c>
      <c r="H81" s="35">
        <f t="shared" si="24"/>
        <v>438.052526571378</v>
      </c>
      <c r="I81" s="35">
        <f t="shared" si="24"/>
        <v>625.48070070583253</v>
      </c>
      <c r="J81" s="35">
        <f t="shared" si="24"/>
        <v>397.05659350130713</v>
      </c>
      <c r="K81" s="35">
        <f t="shared" si="24"/>
        <v>424.71443073577734</v>
      </c>
      <c r="L81" s="35">
        <f t="shared" si="24"/>
        <v>248.62667549744634</v>
      </c>
      <c r="M81" s="35">
        <f t="shared" si="24"/>
        <v>652.16320816991436</v>
      </c>
      <c r="N81" s="35">
        <f t="shared" si="24"/>
        <v>246.33153603132257</v>
      </c>
      <c r="O81" s="35">
        <f t="shared" si="24"/>
        <v>472.89637424968919</v>
      </c>
      <c r="P81" s="35">
        <f t="shared" si="24"/>
        <v>177.61271575483389</v>
      </c>
      <c r="Q81" s="35">
        <f t="shared" si="24"/>
        <v>464.31451556610443</v>
      </c>
      <c r="R81" s="35">
        <f t="shared" si="24"/>
        <v>128.72445216794259</v>
      </c>
      <c r="S81" s="35">
        <f t="shared" si="24"/>
        <v>563.09595218509435</v>
      </c>
      <c r="T81" s="35">
        <f t="shared" si="24"/>
        <v>244.62682196133829</v>
      </c>
      <c r="U81" s="35">
        <f t="shared" si="24"/>
        <v>568.80257191442888</v>
      </c>
      <c r="V81" s="35">
        <f t="shared" si="24"/>
        <v>307.17876444950076</v>
      </c>
      <c r="W81" s="35">
        <f t="shared" si="24"/>
        <v>574.03340627172361</v>
      </c>
      <c r="X81" s="35">
        <f t="shared" si="24"/>
        <v>316.36642862997394</v>
      </c>
      <c r="Y81" s="35">
        <f t="shared" si="24"/>
        <v>578.74431166504928</v>
      </c>
      <c r="Z81" s="35">
        <f t="shared" si="24"/>
        <v>325.82861478574046</v>
      </c>
      <c r="AA81" s="35">
        <f t="shared" si="22"/>
        <v>5133.8738908304667</v>
      </c>
      <c r="AB81" s="35">
        <f t="shared" si="23"/>
        <v>2830.4051293507846</v>
      </c>
    </row>
    <row r="82" spans="1:28" s="7" customFormat="1" ht="15.75" customHeight="1" x14ac:dyDescent="0.25">
      <c r="A82" s="36" t="s">
        <v>138</v>
      </c>
      <c r="B82" s="37" t="s">
        <v>39</v>
      </c>
      <c r="C82" s="38" t="s">
        <v>37</v>
      </c>
      <c r="D82" s="35">
        <f>SUM(D83:D85)</f>
        <v>0</v>
      </c>
      <c r="E82" s="35">
        <f t="shared" ref="E82:Z82" si="25">SUM(E83:E85)</f>
        <v>0</v>
      </c>
      <c r="F82" s="35">
        <f t="shared" si="25"/>
        <v>0</v>
      </c>
      <c r="G82" s="35">
        <f t="shared" si="25"/>
        <v>0</v>
      </c>
      <c r="H82" s="35">
        <f t="shared" si="25"/>
        <v>0</v>
      </c>
      <c r="I82" s="35">
        <f t="shared" si="25"/>
        <v>0</v>
      </c>
      <c r="J82" s="35">
        <f t="shared" si="25"/>
        <v>0</v>
      </c>
      <c r="K82" s="35">
        <f t="shared" si="25"/>
        <v>0</v>
      </c>
      <c r="L82" s="35">
        <f t="shared" si="25"/>
        <v>0</v>
      </c>
      <c r="M82" s="35">
        <f t="shared" si="25"/>
        <v>0</v>
      </c>
      <c r="N82" s="35">
        <f t="shared" si="25"/>
        <v>0</v>
      </c>
      <c r="O82" s="35">
        <f t="shared" si="25"/>
        <v>0</v>
      </c>
      <c r="P82" s="35">
        <f t="shared" si="25"/>
        <v>0</v>
      </c>
      <c r="Q82" s="35">
        <f t="shared" si="25"/>
        <v>0</v>
      </c>
      <c r="R82" s="35">
        <f t="shared" si="25"/>
        <v>0</v>
      </c>
      <c r="S82" s="35">
        <f t="shared" si="25"/>
        <v>0</v>
      </c>
      <c r="T82" s="35">
        <f t="shared" si="25"/>
        <v>0</v>
      </c>
      <c r="U82" s="35">
        <f t="shared" si="25"/>
        <v>0</v>
      </c>
      <c r="V82" s="35">
        <f t="shared" si="25"/>
        <v>0</v>
      </c>
      <c r="W82" s="35">
        <f t="shared" si="25"/>
        <v>0</v>
      </c>
      <c r="X82" s="35">
        <f t="shared" si="25"/>
        <v>0</v>
      </c>
      <c r="Y82" s="35">
        <f t="shared" si="25"/>
        <v>0</v>
      </c>
      <c r="Z82" s="35">
        <f t="shared" si="25"/>
        <v>0</v>
      </c>
      <c r="AA82" s="35">
        <f t="shared" si="22"/>
        <v>0</v>
      </c>
      <c r="AB82" s="35">
        <f t="shared" si="23"/>
        <v>0</v>
      </c>
    </row>
    <row r="83" spans="1:28" s="7" customFormat="1" ht="31.5" customHeight="1" x14ac:dyDescent="0.25">
      <c r="A83" s="36" t="s">
        <v>139</v>
      </c>
      <c r="B83" s="41" t="s">
        <v>41</v>
      </c>
      <c r="C83" s="38" t="s">
        <v>37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f t="shared" si="22"/>
        <v>0</v>
      </c>
      <c r="AB83" s="35">
        <f t="shared" si="23"/>
        <v>0</v>
      </c>
    </row>
    <row r="84" spans="1:28" s="7" customFormat="1" ht="31.5" customHeight="1" x14ac:dyDescent="0.25">
      <c r="A84" s="36" t="s">
        <v>140</v>
      </c>
      <c r="B84" s="41" t="s">
        <v>43</v>
      </c>
      <c r="C84" s="38" t="s">
        <v>37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f t="shared" si="22"/>
        <v>0</v>
      </c>
      <c r="AB84" s="35">
        <f t="shared" si="23"/>
        <v>0</v>
      </c>
    </row>
    <row r="85" spans="1:28" s="7" customFormat="1" ht="31.5" customHeight="1" x14ac:dyDescent="0.25">
      <c r="A85" s="36" t="s">
        <v>141</v>
      </c>
      <c r="B85" s="41" t="s">
        <v>45</v>
      </c>
      <c r="C85" s="38" t="s">
        <v>37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f t="shared" si="22"/>
        <v>0</v>
      </c>
      <c r="AB85" s="35">
        <f t="shared" si="23"/>
        <v>0</v>
      </c>
    </row>
    <row r="86" spans="1:28" s="7" customFormat="1" ht="15.75" customHeight="1" x14ac:dyDescent="0.25">
      <c r="A86" s="36" t="s">
        <v>142</v>
      </c>
      <c r="B86" s="37" t="s">
        <v>47</v>
      </c>
      <c r="C86" s="38" t="s">
        <v>37</v>
      </c>
      <c r="D86" s="35" t="s">
        <v>48</v>
      </c>
      <c r="E86" s="35" t="s">
        <v>48</v>
      </c>
      <c r="F86" s="35" t="s">
        <v>48</v>
      </c>
      <c r="G86" s="35" t="s">
        <v>48</v>
      </c>
      <c r="H86" s="35" t="s">
        <v>48</v>
      </c>
      <c r="I86" s="35" t="s">
        <v>48</v>
      </c>
      <c r="J86" s="35" t="s">
        <v>48</v>
      </c>
      <c r="K86" s="35" t="s">
        <v>48</v>
      </c>
      <c r="L86" s="35" t="s">
        <v>48</v>
      </c>
      <c r="M86" s="35" t="s">
        <v>48</v>
      </c>
      <c r="N86" s="35" t="s">
        <v>48</v>
      </c>
      <c r="O86" s="35" t="s">
        <v>48</v>
      </c>
      <c r="P86" s="35" t="s">
        <v>48</v>
      </c>
      <c r="Q86" s="35" t="s">
        <v>48</v>
      </c>
      <c r="R86" s="35" t="s">
        <v>48</v>
      </c>
      <c r="S86" s="35" t="s">
        <v>48</v>
      </c>
      <c r="T86" s="35" t="s">
        <v>48</v>
      </c>
      <c r="U86" s="35" t="s">
        <v>48</v>
      </c>
      <c r="V86" s="35" t="s">
        <v>48</v>
      </c>
      <c r="W86" s="35" t="s">
        <v>48</v>
      </c>
      <c r="X86" s="35" t="s">
        <v>48</v>
      </c>
      <c r="Y86" s="35" t="s">
        <v>48</v>
      </c>
      <c r="Z86" s="35" t="s">
        <v>48</v>
      </c>
      <c r="AA86" s="35" t="s">
        <v>48</v>
      </c>
      <c r="AB86" s="35" t="s">
        <v>48</v>
      </c>
    </row>
    <row r="87" spans="1:28" s="7" customFormat="1" ht="15.75" customHeight="1" x14ac:dyDescent="0.25">
      <c r="A87" s="36" t="s">
        <v>143</v>
      </c>
      <c r="B87" s="37" t="s">
        <v>50</v>
      </c>
      <c r="C87" s="38" t="s">
        <v>37</v>
      </c>
      <c r="D87" s="35">
        <f t="shared" ref="D87:Z87" si="26">D29-D44</f>
        <v>-103.18133828595364</v>
      </c>
      <c r="E87" s="35">
        <f t="shared" si="26"/>
        <v>-63.669683829121823</v>
      </c>
      <c r="F87" s="35">
        <f t="shared" si="26"/>
        <v>150.41665046153867</v>
      </c>
      <c r="G87" s="35">
        <f t="shared" si="26"/>
        <v>309.58028019056292</v>
      </c>
      <c r="H87" s="35">
        <f t="shared" si="26"/>
        <v>322.85519951832157</v>
      </c>
      <c r="I87" s="35">
        <f t="shared" si="26"/>
        <v>396.63896760900434</v>
      </c>
      <c r="J87" s="35">
        <f t="shared" si="26"/>
        <v>311.78086753949992</v>
      </c>
      <c r="K87" s="35">
        <f t="shared" si="26"/>
        <v>358.7979697872579</v>
      </c>
      <c r="L87" s="35">
        <f t="shared" si="26"/>
        <v>99.304517408672837</v>
      </c>
      <c r="M87" s="35">
        <f t="shared" si="26"/>
        <v>477.2840325975576</v>
      </c>
      <c r="N87" s="35">
        <f t="shared" si="26"/>
        <v>160.11058409781253</v>
      </c>
      <c r="O87" s="35">
        <f t="shared" si="26"/>
        <v>447.60531539844851</v>
      </c>
      <c r="P87" s="35">
        <f t="shared" si="26"/>
        <v>117.62103801168087</v>
      </c>
      <c r="Q87" s="35">
        <f t="shared" si="26"/>
        <v>439.14770494520144</v>
      </c>
      <c r="R87" s="35">
        <f t="shared" si="26"/>
        <v>135.50528053156177</v>
      </c>
      <c r="S87" s="35">
        <f t="shared" si="26"/>
        <v>537.6510645979115</v>
      </c>
      <c r="T87" s="35">
        <f t="shared" si="26"/>
        <v>239.03259556915418</v>
      </c>
      <c r="U87" s="35">
        <f t="shared" si="26"/>
        <v>542.633792760711</v>
      </c>
      <c r="V87" s="35">
        <f t="shared" si="26"/>
        <v>309.9486397506862</v>
      </c>
      <c r="W87" s="35">
        <f t="shared" si="26"/>
        <v>547.12130078204973</v>
      </c>
      <c r="X87" s="35">
        <f t="shared" si="26"/>
        <v>319.24709894320677</v>
      </c>
      <c r="Y87" s="35">
        <f t="shared" si="26"/>
        <v>551.06896738152136</v>
      </c>
      <c r="Z87" s="35">
        <f t="shared" si="26"/>
        <v>328.82451191150267</v>
      </c>
      <c r="AA87" s="35">
        <f>H87+J87+K87+M87+O87+Q87+S87+U87+W87+Y87</f>
        <v>4535.9462153084805</v>
      </c>
      <c r="AB87" s="35">
        <f>H87+J87+L87+N87+P87+R87+T87+V87+X87+Z87</f>
        <v>2344.2303332820993</v>
      </c>
    </row>
    <row r="88" spans="1:28" s="7" customFormat="1" ht="15.75" customHeight="1" x14ac:dyDescent="0.25">
      <c r="A88" s="36" t="s">
        <v>144</v>
      </c>
      <c r="B88" s="37" t="s">
        <v>52</v>
      </c>
      <c r="C88" s="38" t="s">
        <v>37</v>
      </c>
      <c r="D88" s="35" t="s">
        <v>48</v>
      </c>
      <c r="E88" s="35" t="s">
        <v>48</v>
      </c>
      <c r="F88" s="35" t="s">
        <v>48</v>
      </c>
      <c r="G88" s="35" t="s">
        <v>48</v>
      </c>
      <c r="H88" s="35" t="s">
        <v>48</v>
      </c>
      <c r="I88" s="35" t="s">
        <v>48</v>
      </c>
      <c r="J88" s="35" t="s">
        <v>48</v>
      </c>
      <c r="K88" s="35" t="s">
        <v>48</v>
      </c>
      <c r="L88" s="35" t="s">
        <v>48</v>
      </c>
      <c r="M88" s="35" t="s">
        <v>48</v>
      </c>
      <c r="N88" s="35" t="s">
        <v>48</v>
      </c>
      <c r="O88" s="35" t="s">
        <v>48</v>
      </c>
      <c r="P88" s="35" t="s">
        <v>48</v>
      </c>
      <c r="Q88" s="35" t="s">
        <v>48</v>
      </c>
      <c r="R88" s="35" t="s">
        <v>48</v>
      </c>
      <c r="S88" s="35" t="s">
        <v>48</v>
      </c>
      <c r="T88" s="35" t="s">
        <v>48</v>
      </c>
      <c r="U88" s="35" t="s">
        <v>48</v>
      </c>
      <c r="V88" s="35" t="s">
        <v>48</v>
      </c>
      <c r="W88" s="35" t="s">
        <v>48</v>
      </c>
      <c r="X88" s="35" t="s">
        <v>48</v>
      </c>
      <c r="Y88" s="35" t="s">
        <v>48</v>
      </c>
      <c r="Z88" s="35" t="s">
        <v>48</v>
      </c>
      <c r="AA88" s="35" t="s">
        <v>48</v>
      </c>
      <c r="AB88" s="35" t="s">
        <v>48</v>
      </c>
    </row>
    <row r="89" spans="1:28" s="7" customFormat="1" ht="15.75" customHeight="1" x14ac:dyDescent="0.25">
      <c r="A89" s="36" t="s">
        <v>145</v>
      </c>
      <c r="B89" s="37" t="s">
        <v>54</v>
      </c>
      <c r="C89" s="38" t="s">
        <v>37</v>
      </c>
      <c r="D89" s="35">
        <f t="shared" ref="D89:Z90" si="27">D31-D46</f>
        <v>21.847465830045806</v>
      </c>
      <c r="E89" s="35">
        <f t="shared" si="27"/>
        <v>35.800260462696578</v>
      </c>
      <c r="F89" s="35">
        <f t="shared" si="27"/>
        <v>172.28275663712486</v>
      </c>
      <c r="G89" s="35">
        <f t="shared" si="27"/>
        <v>69.5873115425251</v>
      </c>
      <c r="H89" s="35">
        <f t="shared" si="27"/>
        <v>77.435525049429529</v>
      </c>
      <c r="I89" s="35">
        <f t="shared" si="27"/>
        <v>196.20238158469488</v>
      </c>
      <c r="J89" s="35">
        <f t="shared" si="27"/>
        <v>32.593001579221365</v>
      </c>
      <c r="K89" s="35">
        <f t="shared" si="27"/>
        <v>24.295845718594876</v>
      </c>
      <c r="L89" s="35">
        <f t="shared" si="27"/>
        <v>131.4908813528541</v>
      </c>
      <c r="M89" s="35">
        <f t="shared" si="27"/>
        <v>141.40267112207292</v>
      </c>
      <c r="N89" s="35">
        <f t="shared" si="27"/>
        <v>30.21740618289644</v>
      </c>
      <c r="O89" s="35">
        <f t="shared" si="27"/>
        <v>-8.9547066995692237</v>
      </c>
      <c r="P89" s="35">
        <f t="shared" si="27"/>
        <v>37.176110053338569</v>
      </c>
      <c r="Q89" s="35">
        <f t="shared" si="27"/>
        <v>-9.3638229356038707</v>
      </c>
      <c r="R89" s="35">
        <f t="shared" si="27"/>
        <v>-29.86563152569996</v>
      </c>
      <c r="S89" s="35">
        <f t="shared" si="27"/>
        <v>-9.8239283254254612</v>
      </c>
      <c r="T89" s="35">
        <f t="shared" si="27"/>
        <v>-18.197413286782073</v>
      </c>
      <c r="U89" s="35">
        <f t="shared" si="27"/>
        <v>-10.144406984865787</v>
      </c>
      <c r="V89" s="35">
        <f t="shared" si="27"/>
        <v>-28.149032557801739</v>
      </c>
      <c r="W89" s="35">
        <f t="shared" si="27"/>
        <v>-10.475989941967841</v>
      </c>
      <c r="X89" s="35">
        <f t="shared" si="27"/>
        <v>-29.27499386011381</v>
      </c>
      <c r="Y89" s="35">
        <f t="shared" si="27"/>
        <v>-10.819079113286445</v>
      </c>
      <c r="Z89" s="35">
        <f t="shared" si="27"/>
        <v>-30.445993614518361</v>
      </c>
      <c r="AA89" s="35">
        <f t="shared" ref="AA89:AA90" si="28">H89+J89+K89+M89+O89+Q89+S89+U89+W89+Y89</f>
        <v>216.14510946860005</v>
      </c>
      <c r="AB89" s="35">
        <f t="shared" ref="AB89:AB90" si="29">H89+J89+L89+N89+P89+R89+T89+V89+X89+Z89</f>
        <v>172.97985937282405</v>
      </c>
    </row>
    <row r="90" spans="1:28" s="7" customFormat="1" ht="15.75" customHeight="1" x14ac:dyDescent="0.25">
      <c r="A90" s="36" t="s">
        <v>146</v>
      </c>
      <c r="B90" s="37" t="s">
        <v>56</v>
      </c>
      <c r="C90" s="38" t="s">
        <v>37</v>
      </c>
      <c r="D90" s="35">
        <f t="shared" si="27"/>
        <v>-3.0000000000000001E-3</v>
      </c>
      <c r="E90" s="35">
        <f t="shared" si="27"/>
        <v>0</v>
      </c>
      <c r="F90" s="35">
        <f t="shared" si="27"/>
        <v>0</v>
      </c>
      <c r="G90" s="35">
        <f t="shared" si="27"/>
        <v>0</v>
      </c>
      <c r="H90" s="35">
        <f t="shared" si="27"/>
        <v>0</v>
      </c>
      <c r="I90" s="35">
        <f t="shared" si="27"/>
        <v>0</v>
      </c>
      <c r="J90" s="35">
        <f t="shared" si="27"/>
        <v>0</v>
      </c>
      <c r="K90" s="35">
        <f t="shared" si="27"/>
        <v>0</v>
      </c>
      <c r="L90" s="35">
        <f t="shared" si="27"/>
        <v>0</v>
      </c>
      <c r="M90" s="35">
        <f t="shared" si="27"/>
        <v>0</v>
      </c>
      <c r="N90" s="35">
        <f t="shared" si="27"/>
        <v>0</v>
      </c>
      <c r="O90" s="35">
        <f t="shared" si="27"/>
        <v>0</v>
      </c>
      <c r="P90" s="35">
        <f t="shared" si="27"/>
        <v>0</v>
      </c>
      <c r="Q90" s="35">
        <f t="shared" si="27"/>
        <v>0</v>
      </c>
      <c r="R90" s="35">
        <f t="shared" si="27"/>
        <v>0</v>
      </c>
      <c r="S90" s="35">
        <f t="shared" si="27"/>
        <v>0</v>
      </c>
      <c r="T90" s="35">
        <f t="shared" si="27"/>
        <v>0</v>
      </c>
      <c r="U90" s="35">
        <f t="shared" si="27"/>
        <v>0</v>
      </c>
      <c r="V90" s="35">
        <f t="shared" si="27"/>
        <v>0</v>
      </c>
      <c r="W90" s="35">
        <f t="shared" si="27"/>
        <v>0</v>
      </c>
      <c r="X90" s="35">
        <f t="shared" si="27"/>
        <v>0</v>
      </c>
      <c r="Y90" s="35">
        <f t="shared" si="27"/>
        <v>0</v>
      </c>
      <c r="Z90" s="35">
        <f t="shared" si="27"/>
        <v>0</v>
      </c>
      <c r="AA90" s="35">
        <f t="shared" si="28"/>
        <v>0</v>
      </c>
      <c r="AB90" s="35">
        <f t="shared" si="29"/>
        <v>0</v>
      </c>
    </row>
    <row r="91" spans="1:28" s="7" customFormat="1" ht="15.75" customHeight="1" x14ac:dyDescent="0.25">
      <c r="A91" s="36" t="s">
        <v>147</v>
      </c>
      <c r="B91" s="37" t="s">
        <v>58</v>
      </c>
      <c r="C91" s="38" t="s">
        <v>37</v>
      </c>
      <c r="D91" s="35" t="s">
        <v>48</v>
      </c>
      <c r="E91" s="35" t="s">
        <v>48</v>
      </c>
      <c r="F91" s="35" t="s">
        <v>48</v>
      </c>
      <c r="G91" s="35" t="s">
        <v>48</v>
      </c>
      <c r="H91" s="35" t="s">
        <v>48</v>
      </c>
      <c r="I91" s="35" t="s">
        <v>48</v>
      </c>
      <c r="J91" s="35" t="s">
        <v>48</v>
      </c>
      <c r="K91" s="35" t="s">
        <v>48</v>
      </c>
      <c r="L91" s="35" t="s">
        <v>48</v>
      </c>
      <c r="M91" s="35" t="s">
        <v>48</v>
      </c>
      <c r="N91" s="35" t="s">
        <v>48</v>
      </c>
      <c r="O91" s="35" t="s">
        <v>48</v>
      </c>
      <c r="P91" s="35" t="s">
        <v>48</v>
      </c>
      <c r="Q91" s="35" t="s">
        <v>48</v>
      </c>
      <c r="R91" s="35" t="s">
        <v>48</v>
      </c>
      <c r="S91" s="35" t="s">
        <v>48</v>
      </c>
      <c r="T91" s="35" t="s">
        <v>48</v>
      </c>
      <c r="U91" s="35" t="s">
        <v>48</v>
      </c>
      <c r="V91" s="35" t="s">
        <v>48</v>
      </c>
      <c r="W91" s="35" t="s">
        <v>48</v>
      </c>
      <c r="X91" s="35" t="s">
        <v>48</v>
      </c>
      <c r="Y91" s="35" t="s">
        <v>48</v>
      </c>
      <c r="Z91" s="35" t="s">
        <v>48</v>
      </c>
      <c r="AA91" s="35" t="s">
        <v>48</v>
      </c>
      <c r="AB91" s="35" t="s">
        <v>48</v>
      </c>
    </row>
    <row r="92" spans="1:28" s="7" customFormat="1" ht="31.5" customHeight="1" x14ac:dyDescent="0.25">
      <c r="A92" s="36" t="s">
        <v>148</v>
      </c>
      <c r="B92" s="39" t="s">
        <v>60</v>
      </c>
      <c r="C92" s="38" t="s">
        <v>37</v>
      </c>
      <c r="D92" s="35" t="s">
        <v>48</v>
      </c>
      <c r="E92" s="35" t="s">
        <v>48</v>
      </c>
      <c r="F92" s="35" t="s">
        <v>48</v>
      </c>
      <c r="G92" s="35" t="s">
        <v>48</v>
      </c>
      <c r="H92" s="35" t="s">
        <v>48</v>
      </c>
      <c r="I92" s="35" t="s">
        <v>48</v>
      </c>
      <c r="J92" s="35" t="s">
        <v>48</v>
      </c>
      <c r="K92" s="35" t="s">
        <v>48</v>
      </c>
      <c r="L92" s="35" t="s">
        <v>48</v>
      </c>
      <c r="M92" s="35" t="s">
        <v>48</v>
      </c>
      <c r="N92" s="35" t="s">
        <v>48</v>
      </c>
      <c r="O92" s="35" t="s">
        <v>48</v>
      </c>
      <c r="P92" s="35" t="s">
        <v>48</v>
      </c>
      <c r="Q92" s="35" t="s">
        <v>48</v>
      </c>
      <c r="R92" s="35" t="s">
        <v>48</v>
      </c>
      <c r="S92" s="35" t="s">
        <v>48</v>
      </c>
      <c r="T92" s="35" t="s">
        <v>48</v>
      </c>
      <c r="U92" s="35" t="s">
        <v>48</v>
      </c>
      <c r="V92" s="35" t="s">
        <v>48</v>
      </c>
      <c r="W92" s="35" t="s">
        <v>48</v>
      </c>
      <c r="X92" s="35" t="s">
        <v>48</v>
      </c>
      <c r="Y92" s="35" t="s">
        <v>48</v>
      </c>
      <c r="Z92" s="35" t="s">
        <v>48</v>
      </c>
      <c r="AA92" s="35" t="s">
        <v>48</v>
      </c>
      <c r="AB92" s="35" t="s">
        <v>48</v>
      </c>
    </row>
    <row r="93" spans="1:28" s="7" customFormat="1" ht="15.75" customHeight="1" x14ac:dyDescent="0.25">
      <c r="A93" s="36" t="s">
        <v>149</v>
      </c>
      <c r="B93" s="41" t="s">
        <v>62</v>
      </c>
      <c r="C93" s="38" t="s">
        <v>37</v>
      </c>
      <c r="D93" s="35" t="s">
        <v>48</v>
      </c>
      <c r="E93" s="35" t="s">
        <v>48</v>
      </c>
      <c r="F93" s="35" t="s">
        <v>48</v>
      </c>
      <c r="G93" s="35" t="s">
        <v>48</v>
      </c>
      <c r="H93" s="35" t="s">
        <v>48</v>
      </c>
      <c r="I93" s="35" t="s">
        <v>48</v>
      </c>
      <c r="J93" s="35" t="s">
        <v>48</v>
      </c>
      <c r="K93" s="35" t="s">
        <v>48</v>
      </c>
      <c r="L93" s="35" t="s">
        <v>48</v>
      </c>
      <c r="M93" s="35" t="s">
        <v>48</v>
      </c>
      <c r="N93" s="35" t="s">
        <v>48</v>
      </c>
      <c r="O93" s="35" t="s">
        <v>48</v>
      </c>
      <c r="P93" s="35" t="s">
        <v>48</v>
      </c>
      <c r="Q93" s="35" t="s">
        <v>48</v>
      </c>
      <c r="R93" s="35" t="s">
        <v>48</v>
      </c>
      <c r="S93" s="35" t="s">
        <v>48</v>
      </c>
      <c r="T93" s="35" t="s">
        <v>48</v>
      </c>
      <c r="U93" s="35" t="s">
        <v>48</v>
      </c>
      <c r="V93" s="35" t="s">
        <v>48</v>
      </c>
      <c r="W93" s="35" t="s">
        <v>48</v>
      </c>
      <c r="X93" s="35" t="s">
        <v>48</v>
      </c>
      <c r="Y93" s="35" t="s">
        <v>48</v>
      </c>
      <c r="Z93" s="35" t="s">
        <v>48</v>
      </c>
      <c r="AA93" s="35" t="s">
        <v>48</v>
      </c>
      <c r="AB93" s="35" t="s">
        <v>48</v>
      </c>
    </row>
    <row r="94" spans="1:28" s="7" customFormat="1" ht="15.75" customHeight="1" x14ac:dyDescent="0.25">
      <c r="A94" s="36" t="s">
        <v>150</v>
      </c>
      <c r="B94" s="40" t="s">
        <v>64</v>
      </c>
      <c r="C94" s="38" t="s">
        <v>37</v>
      </c>
      <c r="D94" s="35" t="s">
        <v>48</v>
      </c>
      <c r="E94" s="35" t="s">
        <v>48</v>
      </c>
      <c r="F94" s="35" t="s">
        <v>48</v>
      </c>
      <c r="G94" s="35" t="s">
        <v>48</v>
      </c>
      <c r="H94" s="35" t="s">
        <v>48</v>
      </c>
      <c r="I94" s="35" t="s">
        <v>48</v>
      </c>
      <c r="J94" s="35" t="s">
        <v>48</v>
      </c>
      <c r="K94" s="35" t="s">
        <v>48</v>
      </c>
      <c r="L94" s="35" t="s">
        <v>48</v>
      </c>
      <c r="M94" s="35" t="s">
        <v>48</v>
      </c>
      <c r="N94" s="35" t="s">
        <v>48</v>
      </c>
      <c r="O94" s="35" t="s">
        <v>48</v>
      </c>
      <c r="P94" s="35" t="s">
        <v>48</v>
      </c>
      <c r="Q94" s="35" t="s">
        <v>48</v>
      </c>
      <c r="R94" s="35" t="s">
        <v>48</v>
      </c>
      <c r="S94" s="35" t="s">
        <v>48</v>
      </c>
      <c r="T94" s="35" t="s">
        <v>48</v>
      </c>
      <c r="U94" s="35" t="s">
        <v>48</v>
      </c>
      <c r="V94" s="35" t="s">
        <v>48</v>
      </c>
      <c r="W94" s="35" t="s">
        <v>48</v>
      </c>
      <c r="X94" s="35" t="s">
        <v>48</v>
      </c>
      <c r="Y94" s="35" t="s">
        <v>48</v>
      </c>
      <c r="Z94" s="35" t="s">
        <v>48</v>
      </c>
      <c r="AA94" s="35" t="s">
        <v>48</v>
      </c>
      <c r="AB94" s="35" t="s">
        <v>48</v>
      </c>
    </row>
    <row r="95" spans="1:28" s="7" customFormat="1" ht="15.75" customHeight="1" x14ac:dyDescent="0.25">
      <c r="A95" s="36" t="s">
        <v>151</v>
      </c>
      <c r="B95" s="37" t="s">
        <v>66</v>
      </c>
      <c r="C95" s="38" t="s">
        <v>37</v>
      </c>
      <c r="D95" s="35">
        <f t="shared" ref="D95:Z95" si="30">D37-D52</f>
        <v>1.1379259448573862</v>
      </c>
      <c r="E95" s="35">
        <f t="shared" si="30"/>
        <v>25.233682105114042</v>
      </c>
      <c r="F95" s="35">
        <f t="shared" si="30"/>
        <v>18.366540012483988</v>
      </c>
      <c r="G95" s="35">
        <f t="shared" si="30"/>
        <v>31.126273910611566</v>
      </c>
      <c r="H95" s="35">
        <f t="shared" si="30"/>
        <v>37.761802003626904</v>
      </c>
      <c r="I95" s="35">
        <f t="shared" si="30"/>
        <v>32.639351512133295</v>
      </c>
      <c r="J95" s="35">
        <f t="shared" si="30"/>
        <v>52.68272438258586</v>
      </c>
      <c r="K95" s="35">
        <f t="shared" si="30"/>
        <v>41.620615229924574</v>
      </c>
      <c r="L95" s="35">
        <f t="shared" si="30"/>
        <v>17.831276735919413</v>
      </c>
      <c r="M95" s="35">
        <f t="shared" si="30"/>
        <v>33.47650445028389</v>
      </c>
      <c r="N95" s="35">
        <f t="shared" si="30"/>
        <v>56.003545750613597</v>
      </c>
      <c r="O95" s="35">
        <f t="shared" si="30"/>
        <v>34.245765550809871</v>
      </c>
      <c r="P95" s="35">
        <f t="shared" si="30"/>
        <v>22.815567689814458</v>
      </c>
      <c r="Q95" s="35">
        <f t="shared" si="30"/>
        <v>34.530633556506899</v>
      </c>
      <c r="R95" s="35">
        <f t="shared" si="30"/>
        <v>23.084803162080789</v>
      </c>
      <c r="S95" s="35">
        <f t="shared" si="30"/>
        <v>35.268815912608204</v>
      </c>
      <c r="T95" s="35">
        <f t="shared" si="30"/>
        <v>23.791639678966185</v>
      </c>
      <c r="U95" s="35">
        <f t="shared" si="30"/>
        <v>36.313186138583717</v>
      </c>
      <c r="V95" s="35">
        <f t="shared" si="30"/>
        <v>25.379157256616288</v>
      </c>
      <c r="W95" s="35">
        <f t="shared" si="30"/>
        <v>37.388095431641823</v>
      </c>
      <c r="X95" s="35">
        <f t="shared" si="30"/>
        <v>26.394323546880941</v>
      </c>
      <c r="Y95" s="35">
        <f t="shared" si="30"/>
        <v>38.494423396814327</v>
      </c>
      <c r="Z95" s="35">
        <f t="shared" si="30"/>
        <v>27.450096488756181</v>
      </c>
      <c r="AA95" s="35">
        <f t="shared" ref="AA95:AA113" si="31">H95+J95+K95+M95+O95+Q95+S95+U95+W95+Y95</f>
        <v>381.78256605338606</v>
      </c>
      <c r="AB95" s="35">
        <f t="shared" ref="AB95:AB113" si="32">H95+J95+L95+N95+P95+R95+T95+V95+X95+Z95</f>
        <v>313.19493669586069</v>
      </c>
    </row>
    <row r="96" spans="1:28" s="31" customFormat="1" ht="15.75" customHeight="1" x14ac:dyDescent="0.25">
      <c r="A96" s="32" t="s">
        <v>152</v>
      </c>
      <c r="B96" s="33" t="s">
        <v>153</v>
      </c>
      <c r="C96" s="34" t="s">
        <v>37</v>
      </c>
      <c r="D96" s="35">
        <f>D97-D103</f>
        <v>-162.01042262204791</v>
      </c>
      <c r="E96" s="35">
        <f t="shared" ref="E96:Z96" si="33">E97-E103</f>
        <v>-339.19312846107783</v>
      </c>
      <c r="F96" s="35">
        <f t="shared" si="33"/>
        <v>-248.44018407996737</v>
      </c>
      <c r="G96" s="35">
        <f t="shared" si="33"/>
        <v>-253.96111268394279</v>
      </c>
      <c r="H96" s="35">
        <f t="shared" si="33"/>
        <v>-180.38552586562201</v>
      </c>
      <c r="I96" s="35">
        <f t="shared" si="33"/>
        <v>-265.82253908812612</v>
      </c>
      <c r="J96" s="35">
        <f t="shared" si="33"/>
        <v>-239.49964870615202</v>
      </c>
      <c r="K96" s="35">
        <f t="shared" si="33"/>
        <v>-195.45505356329636</v>
      </c>
      <c r="L96" s="35">
        <f t="shared" si="33"/>
        <v>-234.85612655457575</v>
      </c>
      <c r="M96" s="35">
        <f t="shared" si="33"/>
        <v>-200.96741409729862</v>
      </c>
      <c r="N96" s="35">
        <f t="shared" si="33"/>
        <v>-118.43115887553418</v>
      </c>
      <c r="O96" s="35">
        <f t="shared" si="33"/>
        <v>-198.44740282919153</v>
      </c>
      <c r="P96" s="35">
        <f t="shared" si="33"/>
        <v>-177.2555265524594</v>
      </c>
      <c r="Q96" s="35">
        <f t="shared" si="33"/>
        <v>-188.02825969864534</v>
      </c>
      <c r="R96" s="35">
        <f t="shared" si="33"/>
        <v>9.8633651640433868</v>
      </c>
      <c r="S96" s="35">
        <f t="shared" si="33"/>
        <v>-155.21506223752775</v>
      </c>
      <c r="T96" s="35">
        <f t="shared" si="33"/>
        <v>30.926232670486002</v>
      </c>
      <c r="U96" s="35">
        <f t="shared" si="33"/>
        <v>-157.92085403469804</v>
      </c>
      <c r="V96" s="35">
        <f t="shared" si="33"/>
        <v>72.524771093983588</v>
      </c>
      <c r="W96" s="35">
        <f t="shared" si="33"/>
        <v>-160.66880638438437</v>
      </c>
      <c r="X96" s="35">
        <f t="shared" si="33"/>
        <v>68.072686716902211</v>
      </c>
      <c r="Y96" s="35">
        <f t="shared" si="33"/>
        <v>-163.45940383913415</v>
      </c>
      <c r="Z96" s="35">
        <f t="shared" si="33"/>
        <v>63.442518964737616</v>
      </c>
      <c r="AA96" s="35">
        <f t="shared" si="31"/>
        <v>-1840.0474312559504</v>
      </c>
      <c r="AB96" s="35">
        <f t="shared" si="32"/>
        <v>-705.5984119441905</v>
      </c>
    </row>
    <row r="97" spans="1:28" s="7" customFormat="1" ht="15.75" customHeight="1" x14ac:dyDescent="0.25">
      <c r="A97" s="36" t="s">
        <v>154</v>
      </c>
      <c r="B97" s="39" t="s">
        <v>155</v>
      </c>
      <c r="C97" s="38" t="s">
        <v>37</v>
      </c>
      <c r="D97" s="35">
        <f>D98+D99+D100+D102</f>
        <v>26.070603634333757</v>
      </c>
      <c r="E97" s="35">
        <f t="shared" ref="E97:Z97" si="34">E98+E99+E100+E102</f>
        <v>118.42320746507136</v>
      </c>
      <c r="F97" s="35">
        <f t="shared" si="34"/>
        <v>51.801416011432806</v>
      </c>
      <c r="G97" s="35">
        <f t="shared" si="34"/>
        <v>36.728283963584971</v>
      </c>
      <c r="H97" s="35">
        <f t="shared" si="34"/>
        <v>97.330432909796812</v>
      </c>
      <c r="I97" s="35">
        <f t="shared" si="34"/>
        <v>31.576389625743882</v>
      </c>
      <c r="J97" s="35">
        <f t="shared" si="34"/>
        <v>72.584389437046013</v>
      </c>
      <c r="K97" s="35">
        <f t="shared" si="34"/>
        <v>57.945307359257797</v>
      </c>
      <c r="L97" s="35">
        <f t="shared" si="34"/>
        <v>105.84504218850023</v>
      </c>
      <c r="M97" s="35">
        <f t="shared" si="34"/>
        <v>27.65615295802597</v>
      </c>
      <c r="N97" s="35">
        <f t="shared" si="34"/>
        <v>137.02840962740353</v>
      </c>
      <c r="O97" s="35">
        <f t="shared" si="34"/>
        <v>27.503739214266492</v>
      </c>
      <c r="P97" s="35">
        <f t="shared" si="34"/>
        <v>82.503959198249916</v>
      </c>
      <c r="Q97" s="35">
        <f t="shared" si="34"/>
        <v>33.881241758025979</v>
      </c>
      <c r="R97" s="35">
        <f t="shared" si="34"/>
        <v>264.94478520507431</v>
      </c>
      <c r="S97" s="35">
        <f t="shared" si="34"/>
        <v>39.850944758025975</v>
      </c>
      <c r="T97" s="35">
        <f t="shared" si="34"/>
        <v>278.84788725677629</v>
      </c>
      <c r="U97" s="35">
        <f t="shared" si="34"/>
        <v>41.046473100766761</v>
      </c>
      <c r="V97" s="35">
        <f t="shared" si="34"/>
        <v>293.93865502682121</v>
      </c>
      <c r="W97" s="35">
        <f t="shared" si="34"/>
        <v>42.277867293789754</v>
      </c>
      <c r="X97" s="35">
        <f t="shared" si="34"/>
        <v>294.53779842215056</v>
      </c>
      <c r="Y97" s="35">
        <f t="shared" si="34"/>
        <v>43.546203312603453</v>
      </c>
      <c r="Z97" s="35">
        <f t="shared" si="34"/>
        <v>295.1609075532931</v>
      </c>
      <c r="AA97" s="35">
        <f t="shared" si="31"/>
        <v>483.62275210160499</v>
      </c>
      <c r="AB97" s="35">
        <f t="shared" si="32"/>
        <v>1922.7222668251118</v>
      </c>
    </row>
    <row r="98" spans="1:28" s="7" customFormat="1" ht="15.75" customHeight="1" x14ac:dyDescent="0.25">
      <c r="A98" s="36" t="s">
        <v>156</v>
      </c>
      <c r="B98" s="41" t="s">
        <v>157</v>
      </c>
      <c r="C98" s="38" t="s">
        <v>37</v>
      </c>
      <c r="D98" s="35">
        <v>7.5403000000000002</v>
      </c>
      <c r="E98" s="35">
        <v>1.1625466799999999</v>
      </c>
      <c r="F98" s="35">
        <v>1.2620950516319209</v>
      </c>
      <c r="G98" s="35">
        <v>3.1104941635849799</v>
      </c>
      <c r="H98" s="35">
        <v>6.2536387500000004</v>
      </c>
      <c r="I98" s="35">
        <v>0</v>
      </c>
      <c r="J98" s="35">
        <v>4.9030008699999996</v>
      </c>
      <c r="K98" s="35">
        <v>6.9320000000000004</v>
      </c>
      <c r="L98" s="35">
        <v>10.670000456783107</v>
      </c>
      <c r="M98" s="35">
        <v>12.731</v>
      </c>
      <c r="N98" s="35">
        <v>74.999603555852374</v>
      </c>
      <c r="O98" s="35">
        <v>15.878</v>
      </c>
      <c r="P98" s="35">
        <v>14.131913976080497</v>
      </c>
      <c r="Q98" s="35">
        <v>21.994</v>
      </c>
      <c r="R98" s="35">
        <v>247.143908201627</v>
      </c>
      <c r="S98" s="35">
        <v>27.670999999999999</v>
      </c>
      <c r="T98" s="35">
        <v>260.02354205796701</v>
      </c>
      <c r="U98" s="35">
        <v>27.670999999999999</v>
      </c>
      <c r="V98" s="35">
        <v>274.01146207358698</v>
      </c>
      <c r="W98" s="35">
        <v>27.670999999999999</v>
      </c>
      <c r="X98" s="35">
        <f>V98</f>
        <v>274.01146207358698</v>
      </c>
      <c r="Y98" s="35">
        <v>27.670999999999999</v>
      </c>
      <c r="Z98" s="35">
        <f>X98</f>
        <v>274.01146207358698</v>
      </c>
      <c r="AA98" s="35">
        <f t="shared" si="31"/>
        <v>179.37563961999999</v>
      </c>
      <c r="AB98" s="35">
        <f t="shared" si="32"/>
        <v>1440.1599940890708</v>
      </c>
    </row>
    <row r="99" spans="1:28" s="7" customFormat="1" ht="15.75" customHeight="1" x14ac:dyDescent="0.25">
      <c r="A99" s="36" t="s">
        <v>158</v>
      </c>
      <c r="B99" s="41" t="s">
        <v>159</v>
      </c>
      <c r="C99" s="38" t="s">
        <v>37</v>
      </c>
      <c r="D99" s="35">
        <v>1.3818908146557474</v>
      </c>
      <c r="E99" s="35">
        <v>31.211427265071382</v>
      </c>
      <c r="F99" s="35">
        <v>23.85</v>
      </c>
      <c r="G99" s="35">
        <v>3.8398499999999998</v>
      </c>
      <c r="H99" s="35">
        <v>5.6572758046564271</v>
      </c>
      <c r="I99" s="35">
        <v>4.2051691457438807</v>
      </c>
      <c r="J99" s="35">
        <v>4.4193135580460261</v>
      </c>
      <c r="K99" s="35">
        <v>4.3567553799999992</v>
      </c>
      <c r="L99" s="35">
        <v>4.5926707000000047</v>
      </c>
      <c r="M99" s="35">
        <v>4.3672014280259726</v>
      </c>
      <c r="N99" s="35">
        <v>4.4501248000000002</v>
      </c>
      <c r="O99" s="35">
        <v>4.367201428025969</v>
      </c>
      <c r="P99" s="35">
        <v>4.5675126499999985</v>
      </c>
      <c r="Q99" s="35">
        <v>4.3672014280259761</v>
      </c>
      <c r="R99" s="35">
        <v>4.6895960099999998</v>
      </c>
      <c r="S99" s="35">
        <v>4.3672014280259761</v>
      </c>
      <c r="T99" s="35">
        <v>4.8165627100000012</v>
      </c>
      <c r="U99" s="35">
        <v>4.3672014280259761</v>
      </c>
      <c r="V99" s="35">
        <v>4.9486080699999997</v>
      </c>
      <c r="W99" s="35">
        <v>4.3672014280259761</v>
      </c>
      <c r="X99" s="35">
        <f>V99</f>
        <v>4.9486080699999997</v>
      </c>
      <c r="Y99" s="35">
        <v>4.3672014280259761</v>
      </c>
      <c r="Z99" s="35">
        <f>X99</f>
        <v>4.9486080699999997</v>
      </c>
      <c r="AA99" s="35">
        <f t="shared" si="31"/>
        <v>45.003754738884275</v>
      </c>
      <c r="AB99" s="35">
        <f t="shared" si="32"/>
        <v>48.03888044270245</v>
      </c>
    </row>
    <row r="100" spans="1:28" s="7" customFormat="1" ht="15.75" customHeight="1" x14ac:dyDescent="0.25">
      <c r="A100" s="36" t="s">
        <v>160</v>
      </c>
      <c r="B100" s="41" t="s">
        <v>161</v>
      </c>
      <c r="C100" s="38" t="s">
        <v>37</v>
      </c>
      <c r="D100" s="35">
        <v>0.39205000000000001</v>
      </c>
      <c r="E100" s="35">
        <v>0.39405503000000003</v>
      </c>
      <c r="F100" s="35">
        <v>0.29490945000000002</v>
      </c>
      <c r="G100" s="35">
        <v>0.37388099999999996</v>
      </c>
      <c r="H100" s="35">
        <v>0.43866588999999995</v>
      </c>
      <c r="I100" s="35">
        <v>0</v>
      </c>
      <c r="J100" s="35">
        <v>0.20333118999999999</v>
      </c>
      <c r="K100" s="35">
        <v>0</v>
      </c>
      <c r="L100" s="35">
        <v>1.3570866299999997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31"/>
        <v>0.64199707999999989</v>
      </c>
      <c r="AB100" s="35">
        <f t="shared" si="32"/>
        <v>1.9990837099999996</v>
      </c>
    </row>
    <row r="101" spans="1:28" s="7" customFormat="1" ht="15.75" customHeight="1" x14ac:dyDescent="0.25">
      <c r="A101" s="36" t="s">
        <v>162</v>
      </c>
      <c r="B101" s="43" t="s">
        <v>163</v>
      </c>
      <c r="C101" s="38" t="s">
        <v>37</v>
      </c>
      <c r="D101" s="35">
        <v>0.39205000000000001</v>
      </c>
      <c r="E101" s="35">
        <v>0.37439999999999996</v>
      </c>
      <c r="F101" s="35">
        <v>0.29490945000000002</v>
      </c>
      <c r="G101" s="35">
        <v>0</v>
      </c>
      <c r="H101" s="35">
        <v>3.6726639999999998E-2</v>
      </c>
      <c r="I101" s="35">
        <v>0</v>
      </c>
      <c r="J101" s="35">
        <v>0.20333118999999999</v>
      </c>
      <c r="K101" s="35">
        <v>0</v>
      </c>
      <c r="L101" s="35">
        <v>1.3570866299999997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31"/>
        <v>0.24005783</v>
      </c>
      <c r="AB101" s="35">
        <f t="shared" si="32"/>
        <v>1.5971444599999998</v>
      </c>
    </row>
    <row r="102" spans="1:28" s="7" customFormat="1" ht="15.75" customHeight="1" x14ac:dyDescent="0.25">
      <c r="A102" s="36" t="s">
        <v>164</v>
      </c>
      <c r="B102" s="40" t="s">
        <v>165</v>
      </c>
      <c r="C102" s="38" t="s">
        <v>37</v>
      </c>
      <c r="D102" s="35">
        <v>16.75636281967801</v>
      </c>
      <c r="E102" s="35">
        <v>85.655178489999983</v>
      </c>
      <c r="F102" s="35">
        <v>26.394411509800886</v>
      </c>
      <c r="G102" s="35">
        <v>29.404058799999991</v>
      </c>
      <c r="H102" s="35">
        <v>84.980852465140387</v>
      </c>
      <c r="I102" s="35">
        <v>27.371220480000002</v>
      </c>
      <c r="J102" s="35">
        <v>63.058743818999986</v>
      </c>
      <c r="K102" s="35">
        <v>46.656551979257799</v>
      </c>
      <c r="L102" s="35">
        <v>89.225284401717118</v>
      </c>
      <c r="M102" s="35">
        <v>10.557951529999997</v>
      </c>
      <c r="N102" s="35">
        <v>57.578681271551162</v>
      </c>
      <c r="O102" s="35">
        <v>7.2585377862405229</v>
      </c>
      <c r="P102" s="35">
        <v>63.804532572169421</v>
      </c>
      <c r="Q102" s="35">
        <v>7.5200403300000032</v>
      </c>
      <c r="R102" s="35">
        <v>13.111280993447309</v>
      </c>
      <c r="S102" s="35">
        <v>7.8127433299999991</v>
      </c>
      <c r="T102" s="35">
        <v>14.007782488809255</v>
      </c>
      <c r="U102" s="35">
        <v>9.0082716727407792</v>
      </c>
      <c r="V102" s="35">
        <v>14.978584883234248</v>
      </c>
      <c r="W102" s="35">
        <v>10.239665865763772</v>
      </c>
      <c r="X102" s="35">
        <f>V102*1.04</f>
        <v>15.577728278563619</v>
      </c>
      <c r="Y102" s="35">
        <v>11.508001884577471</v>
      </c>
      <c r="Z102" s="35">
        <f>X102*1.04</f>
        <v>16.200837409706164</v>
      </c>
      <c r="AA102" s="35">
        <f t="shared" si="31"/>
        <v>258.60136066272071</v>
      </c>
      <c r="AB102" s="35">
        <f t="shared" si="32"/>
        <v>432.52430858333861</v>
      </c>
    </row>
    <row r="103" spans="1:28" s="7" customFormat="1" ht="15.75" customHeight="1" x14ac:dyDescent="0.25">
      <c r="A103" s="36" t="s">
        <v>166</v>
      </c>
      <c r="B103" s="45" t="s">
        <v>121</v>
      </c>
      <c r="C103" s="38" t="s">
        <v>37</v>
      </c>
      <c r="D103" s="35">
        <f>D104+D105+D106+D108</f>
        <v>188.08102625638168</v>
      </c>
      <c r="E103" s="35">
        <f t="shared" ref="E103:Z103" si="35">E104+E105+E106+E108</f>
        <v>457.61633592614919</v>
      </c>
      <c r="F103" s="35">
        <f t="shared" si="35"/>
        <v>300.24160009140019</v>
      </c>
      <c r="G103" s="35">
        <f t="shared" si="35"/>
        <v>290.68939664752776</v>
      </c>
      <c r="H103" s="35">
        <f t="shared" si="35"/>
        <v>277.71595877541881</v>
      </c>
      <c r="I103" s="35">
        <f t="shared" si="35"/>
        <v>297.39892871387002</v>
      </c>
      <c r="J103" s="35">
        <f t="shared" si="35"/>
        <v>312.08403814319803</v>
      </c>
      <c r="K103" s="35">
        <f t="shared" si="35"/>
        <v>253.40036092255414</v>
      </c>
      <c r="L103" s="35">
        <f t="shared" si="35"/>
        <v>340.70116874307598</v>
      </c>
      <c r="M103" s="35">
        <f t="shared" si="35"/>
        <v>228.6235670553246</v>
      </c>
      <c r="N103" s="35">
        <f t="shared" si="35"/>
        <v>255.45956850293771</v>
      </c>
      <c r="O103" s="35">
        <f t="shared" si="35"/>
        <v>225.95114204345802</v>
      </c>
      <c r="P103" s="35">
        <f t="shared" si="35"/>
        <v>259.7594857507093</v>
      </c>
      <c r="Q103" s="35">
        <f t="shared" si="35"/>
        <v>221.90950145667131</v>
      </c>
      <c r="R103" s="35">
        <f t="shared" si="35"/>
        <v>255.08142004103092</v>
      </c>
      <c r="S103" s="35">
        <f t="shared" si="35"/>
        <v>195.06600699555372</v>
      </c>
      <c r="T103" s="35">
        <f t="shared" si="35"/>
        <v>247.92165458629029</v>
      </c>
      <c r="U103" s="35">
        <f t="shared" si="35"/>
        <v>198.96732713546481</v>
      </c>
      <c r="V103" s="35">
        <f t="shared" si="35"/>
        <v>221.41388393283762</v>
      </c>
      <c r="W103" s="35">
        <f t="shared" si="35"/>
        <v>202.94667367817411</v>
      </c>
      <c r="X103" s="35">
        <f t="shared" si="35"/>
        <v>226.46511170524835</v>
      </c>
      <c r="Y103" s="35">
        <f t="shared" si="35"/>
        <v>207.00560715173762</v>
      </c>
      <c r="Z103" s="35">
        <f t="shared" si="35"/>
        <v>231.71838858855548</v>
      </c>
      <c r="AA103" s="35">
        <f t="shared" si="31"/>
        <v>2323.6701833575548</v>
      </c>
      <c r="AB103" s="35">
        <f t="shared" si="32"/>
        <v>2628.320678769303</v>
      </c>
    </row>
    <row r="104" spans="1:28" s="7" customFormat="1" ht="15.75" customHeight="1" x14ac:dyDescent="0.25">
      <c r="A104" s="36" t="s">
        <v>167</v>
      </c>
      <c r="B104" s="40" t="s">
        <v>168</v>
      </c>
      <c r="C104" s="38" t="s">
        <v>37</v>
      </c>
      <c r="D104" s="35">
        <v>50.819230299999994</v>
      </c>
      <c r="E104" s="35">
        <v>46.41646567229833</v>
      </c>
      <c r="F104" s="35">
        <v>50.330488897407342</v>
      </c>
      <c r="G104" s="35">
        <v>56.579363999999998</v>
      </c>
      <c r="H104" s="35">
        <v>56.637523560000034</v>
      </c>
      <c r="I104" s="35">
        <v>59.861393099999987</v>
      </c>
      <c r="J104" s="35">
        <v>57.550269299999997</v>
      </c>
      <c r="K104" s="35">
        <v>62.8290754724556</v>
      </c>
      <c r="L104" s="35">
        <v>57.851336637236287</v>
      </c>
      <c r="M104" s="35">
        <v>65.342210210000005</v>
      </c>
      <c r="N104" s="35">
        <v>65.401004600000007</v>
      </c>
      <c r="O104" s="35">
        <v>67.955879409999994</v>
      </c>
      <c r="P104" s="35">
        <v>67.755440000000021</v>
      </c>
      <c r="Q104" s="35">
        <v>70.674152989999996</v>
      </c>
      <c r="R104" s="35">
        <v>70.465640000000036</v>
      </c>
      <c r="S104" s="35">
        <v>73.501115099999993</v>
      </c>
      <c r="T104" s="35">
        <v>73.28425</v>
      </c>
      <c r="U104" s="35">
        <v>73.501115099999993</v>
      </c>
      <c r="V104" s="35">
        <v>76.215619999999873</v>
      </c>
      <c r="W104" s="35">
        <v>73.501115099999993</v>
      </c>
      <c r="X104" s="35">
        <f>V104*1.04</f>
        <v>79.264244799999872</v>
      </c>
      <c r="Y104" s="35">
        <v>73.501115099999993</v>
      </c>
      <c r="Z104" s="35">
        <f>X104*1.04</f>
        <v>82.434814591999867</v>
      </c>
      <c r="AA104" s="35">
        <f t="shared" si="31"/>
        <v>674.99357134245565</v>
      </c>
      <c r="AB104" s="35">
        <f t="shared" si="32"/>
        <v>686.86014348923607</v>
      </c>
    </row>
    <row r="105" spans="1:28" s="7" customFormat="1" ht="15.75" customHeight="1" x14ac:dyDescent="0.25">
      <c r="A105" s="36" t="s">
        <v>169</v>
      </c>
      <c r="B105" s="40" t="s">
        <v>170</v>
      </c>
      <c r="C105" s="38" t="s">
        <v>37</v>
      </c>
      <c r="D105" s="35">
        <v>99.176029999999997</v>
      </c>
      <c r="E105" s="35">
        <v>133.81306000000001</v>
      </c>
      <c r="F105" s="35">
        <v>185.54182083399286</v>
      </c>
      <c r="G105" s="35">
        <v>205.72494156270776</v>
      </c>
      <c r="H105" s="35">
        <v>147.61045999999999</v>
      </c>
      <c r="I105" s="35">
        <v>202.63253599492998</v>
      </c>
      <c r="J105" s="35">
        <v>172.3715</v>
      </c>
      <c r="K105" s="35">
        <v>156.31270000000001</v>
      </c>
      <c r="L105" s="35">
        <v>110.62157287999995</v>
      </c>
      <c r="M105" s="35">
        <v>141.00999999999959</v>
      </c>
      <c r="N105" s="35">
        <v>137.52779629941125</v>
      </c>
      <c r="O105" s="35">
        <v>135.04300000000012</v>
      </c>
      <c r="P105" s="35">
        <v>147.1331896225698</v>
      </c>
      <c r="Q105" s="35">
        <v>127.44399999999975</v>
      </c>
      <c r="R105" s="35">
        <v>144.03318962256981</v>
      </c>
      <c r="S105" s="35">
        <v>96.925000000000352</v>
      </c>
      <c r="T105" s="35">
        <v>126.38318962256979</v>
      </c>
      <c r="U105" s="35">
        <v>96.925000000000352</v>
      </c>
      <c r="V105" s="35">
        <v>95.133189622569802</v>
      </c>
      <c r="W105" s="35">
        <v>96.925000000000352</v>
      </c>
      <c r="X105" s="35">
        <f>V105</f>
        <v>95.133189622569802</v>
      </c>
      <c r="Y105" s="35">
        <v>96.925000000000352</v>
      </c>
      <c r="Z105" s="35">
        <f>X105</f>
        <v>95.133189622569802</v>
      </c>
      <c r="AA105" s="35">
        <f t="shared" si="31"/>
        <v>1267.491660000001</v>
      </c>
      <c r="AB105" s="35">
        <f t="shared" si="32"/>
        <v>1271.0804669148297</v>
      </c>
    </row>
    <row r="106" spans="1:28" s="7" customFormat="1" ht="15.75" customHeight="1" x14ac:dyDescent="0.25">
      <c r="A106" s="36" t="s">
        <v>171</v>
      </c>
      <c r="B106" s="40" t="s">
        <v>172</v>
      </c>
      <c r="C106" s="38" t="s">
        <v>37</v>
      </c>
      <c r="D106" s="35">
        <v>1.03355</v>
      </c>
      <c r="E106" s="35">
        <v>0.40614334000000007</v>
      </c>
      <c r="F106" s="35">
        <v>0.77360499000000005</v>
      </c>
      <c r="G106" s="35">
        <v>0.37388099999999996</v>
      </c>
      <c r="H106" s="35">
        <v>5.0419595000000026</v>
      </c>
      <c r="I106" s="35">
        <v>-4.3390000000000003E-4</v>
      </c>
      <c r="J106" s="35">
        <v>22.906584547999998</v>
      </c>
      <c r="K106" s="35">
        <v>0</v>
      </c>
      <c r="L106" s="35">
        <v>56.24148813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31"/>
        <v>27.948544048000002</v>
      </c>
      <c r="AB106" s="35">
        <f t="shared" si="32"/>
        <v>84.190032177999996</v>
      </c>
    </row>
    <row r="107" spans="1:28" s="7" customFormat="1" ht="15.75" customHeight="1" x14ac:dyDescent="0.25">
      <c r="A107" s="36" t="s">
        <v>173</v>
      </c>
      <c r="B107" s="43" t="s">
        <v>174</v>
      </c>
      <c r="C107" s="38" t="s">
        <v>37</v>
      </c>
      <c r="D107" s="35">
        <v>1.03355</v>
      </c>
      <c r="E107" s="35">
        <v>0.40614</v>
      </c>
      <c r="F107" s="35">
        <v>0.77360499000000005</v>
      </c>
      <c r="G107" s="35">
        <v>0.37388099999999996</v>
      </c>
      <c r="H107" s="35">
        <v>5.0419600000000004</v>
      </c>
      <c r="I107" s="35">
        <v>-4.3389999999999418E-4</v>
      </c>
      <c r="J107" s="35">
        <v>22.906584547999998</v>
      </c>
      <c r="K107" s="35">
        <v>0</v>
      </c>
      <c r="L107" s="35">
        <v>56.24148813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31"/>
        <v>27.948544547999997</v>
      </c>
      <c r="AB107" s="35">
        <f t="shared" si="32"/>
        <v>84.190032677999994</v>
      </c>
    </row>
    <row r="108" spans="1:28" s="7" customFormat="1" ht="15.75" customHeight="1" x14ac:dyDescent="0.25">
      <c r="A108" s="36" t="s">
        <v>175</v>
      </c>
      <c r="B108" s="40" t="s">
        <v>176</v>
      </c>
      <c r="C108" s="38" t="s">
        <v>37</v>
      </c>
      <c r="D108" s="35">
        <v>37.052215956381708</v>
      </c>
      <c r="E108" s="35">
        <v>276.98066691385083</v>
      </c>
      <c r="F108" s="35">
        <v>63.595685369999991</v>
      </c>
      <c r="G108" s="35">
        <v>28.011210084820004</v>
      </c>
      <c r="H108" s="35">
        <v>68.426015715418785</v>
      </c>
      <c r="I108" s="35">
        <v>34.90543351894005</v>
      </c>
      <c r="J108" s="35">
        <v>59.255684295198037</v>
      </c>
      <c r="K108" s="35">
        <v>34.258585450098536</v>
      </c>
      <c r="L108" s="35">
        <v>115.98677109583974</v>
      </c>
      <c r="M108" s="35">
        <v>22.271356845324988</v>
      </c>
      <c r="N108" s="35">
        <v>52.530767603526428</v>
      </c>
      <c r="O108" s="35">
        <v>22.952262633457906</v>
      </c>
      <c r="P108" s="35">
        <v>44.870856128139479</v>
      </c>
      <c r="Q108" s="35">
        <v>23.791348466671579</v>
      </c>
      <c r="R108" s="35">
        <v>40.582590418461081</v>
      </c>
      <c r="S108" s="35">
        <v>24.639891895553376</v>
      </c>
      <c r="T108" s="35">
        <v>48.254214963720514</v>
      </c>
      <c r="U108" s="35">
        <v>28.541212035464468</v>
      </c>
      <c r="V108" s="35">
        <v>50.065074310267946</v>
      </c>
      <c r="W108" s="35">
        <v>32.520558578173762</v>
      </c>
      <c r="X108" s="35">
        <f>V108*1.04</f>
        <v>52.067677282678666</v>
      </c>
      <c r="Y108" s="35">
        <v>36.579492051737276</v>
      </c>
      <c r="Z108" s="35">
        <f>X108*1.04</f>
        <v>54.150384373985816</v>
      </c>
      <c r="AA108" s="35">
        <f t="shared" si="31"/>
        <v>353.23640796709867</v>
      </c>
      <c r="AB108" s="35">
        <f t="shared" si="32"/>
        <v>586.19003618723661</v>
      </c>
    </row>
    <row r="109" spans="1:28" s="31" customFormat="1" ht="29.25" customHeight="1" x14ac:dyDescent="0.25">
      <c r="A109" s="32" t="s">
        <v>177</v>
      </c>
      <c r="B109" s="33" t="s">
        <v>178</v>
      </c>
      <c r="C109" s="34" t="s">
        <v>37</v>
      </c>
      <c r="D109" s="35">
        <f>SUM(D110,D114:D120,D123)</f>
        <v>-242.20974869559913</v>
      </c>
      <c r="E109" s="35">
        <f t="shared" ref="E109:Z109" si="36">SUM(E110,E114:E120,E123)</f>
        <v>-341.82848529500757</v>
      </c>
      <c r="F109" s="35">
        <f t="shared" si="36"/>
        <v>92.626408771147808</v>
      </c>
      <c r="G109" s="35">
        <f t="shared" si="36"/>
        <v>156.33275295975682</v>
      </c>
      <c r="H109" s="35">
        <f t="shared" si="36"/>
        <v>257.66700070575661</v>
      </c>
      <c r="I109" s="35">
        <f t="shared" si="36"/>
        <v>359.65816161770709</v>
      </c>
      <c r="J109" s="35">
        <f t="shared" si="36"/>
        <v>157.55691479515528</v>
      </c>
      <c r="K109" s="35">
        <f t="shared" si="36"/>
        <v>229.25937717248019</v>
      </c>
      <c r="L109" s="35">
        <f t="shared" si="36"/>
        <v>13.770548942869802</v>
      </c>
      <c r="M109" s="35">
        <f t="shared" si="36"/>
        <v>451.19579407261722</v>
      </c>
      <c r="N109" s="35">
        <f t="shared" si="36"/>
        <v>127.9003771557891</v>
      </c>
      <c r="O109" s="35">
        <f t="shared" si="36"/>
        <v>274.44897142049689</v>
      </c>
      <c r="P109" s="35">
        <f t="shared" si="36"/>
        <v>0.35718920237460594</v>
      </c>
      <c r="Q109" s="35">
        <f t="shared" si="36"/>
        <v>276.28625586746256</v>
      </c>
      <c r="R109" s="35">
        <f t="shared" si="36"/>
        <v>138.58781733198487</v>
      </c>
      <c r="S109" s="35">
        <f t="shared" si="36"/>
        <v>407.8808899475697</v>
      </c>
      <c r="T109" s="35">
        <f t="shared" si="36"/>
        <v>275.55305463182253</v>
      </c>
      <c r="U109" s="35">
        <f t="shared" si="36"/>
        <v>410.88171787973101</v>
      </c>
      <c r="V109" s="35">
        <f t="shared" si="36"/>
        <v>379.70353554348281</v>
      </c>
      <c r="W109" s="35">
        <f t="shared" si="36"/>
        <v>413.36459988733952</v>
      </c>
      <c r="X109" s="35">
        <f t="shared" si="36"/>
        <v>384.43911534687618</v>
      </c>
      <c r="Y109" s="35">
        <f t="shared" si="36"/>
        <v>415.2849078259149</v>
      </c>
      <c r="Z109" s="35">
        <f t="shared" si="36"/>
        <v>389.27113375047804</v>
      </c>
      <c r="AA109" s="35">
        <f t="shared" si="31"/>
        <v>3293.8264295745244</v>
      </c>
      <c r="AB109" s="35">
        <f t="shared" si="32"/>
        <v>2124.8066874065898</v>
      </c>
    </row>
    <row r="110" spans="1:28" s="7" customFormat="1" ht="31.5" customHeight="1" x14ac:dyDescent="0.25">
      <c r="A110" s="36" t="s">
        <v>179</v>
      </c>
      <c r="B110" s="39" t="s">
        <v>180</v>
      </c>
      <c r="C110" s="38" t="s">
        <v>37</v>
      </c>
      <c r="D110" s="35">
        <f>SUM(D111:D113)</f>
        <v>0</v>
      </c>
      <c r="E110" s="35">
        <f t="shared" ref="E110:Z110" si="37">SUM(E111:E113)</f>
        <v>0</v>
      </c>
      <c r="F110" s="35">
        <f t="shared" si="37"/>
        <v>0</v>
      </c>
      <c r="G110" s="35">
        <f t="shared" si="37"/>
        <v>0</v>
      </c>
      <c r="H110" s="35">
        <f t="shared" si="37"/>
        <v>0</v>
      </c>
      <c r="I110" s="35">
        <f t="shared" si="37"/>
        <v>0</v>
      </c>
      <c r="J110" s="35">
        <f t="shared" si="37"/>
        <v>0</v>
      </c>
      <c r="K110" s="35">
        <f t="shared" si="37"/>
        <v>0</v>
      </c>
      <c r="L110" s="35">
        <f t="shared" si="37"/>
        <v>0</v>
      </c>
      <c r="M110" s="35">
        <f t="shared" si="37"/>
        <v>0</v>
      </c>
      <c r="N110" s="35">
        <f t="shared" si="37"/>
        <v>0</v>
      </c>
      <c r="O110" s="35">
        <f t="shared" si="37"/>
        <v>0</v>
      </c>
      <c r="P110" s="35">
        <f t="shared" si="37"/>
        <v>0</v>
      </c>
      <c r="Q110" s="35">
        <f t="shared" si="37"/>
        <v>0</v>
      </c>
      <c r="R110" s="35">
        <f t="shared" si="37"/>
        <v>0</v>
      </c>
      <c r="S110" s="35">
        <f t="shared" si="37"/>
        <v>0</v>
      </c>
      <c r="T110" s="35">
        <f t="shared" si="37"/>
        <v>0</v>
      </c>
      <c r="U110" s="35">
        <f t="shared" si="37"/>
        <v>0</v>
      </c>
      <c r="V110" s="35">
        <f t="shared" si="37"/>
        <v>0</v>
      </c>
      <c r="W110" s="35">
        <f t="shared" si="37"/>
        <v>0</v>
      </c>
      <c r="X110" s="35">
        <f t="shared" si="37"/>
        <v>0</v>
      </c>
      <c r="Y110" s="35">
        <f t="shared" si="37"/>
        <v>0</v>
      </c>
      <c r="Z110" s="35">
        <f t="shared" si="37"/>
        <v>0</v>
      </c>
      <c r="AA110" s="35">
        <f t="shared" si="31"/>
        <v>0</v>
      </c>
      <c r="AB110" s="35">
        <f t="shared" si="32"/>
        <v>0</v>
      </c>
    </row>
    <row r="111" spans="1:28" s="7" customFormat="1" ht="31.5" customHeight="1" x14ac:dyDescent="0.25">
      <c r="A111" s="36" t="s">
        <v>181</v>
      </c>
      <c r="B111" s="41" t="s">
        <v>41</v>
      </c>
      <c r="C111" s="38" t="s">
        <v>37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f t="shared" si="31"/>
        <v>0</v>
      </c>
      <c r="AB111" s="35">
        <f t="shared" si="32"/>
        <v>0</v>
      </c>
    </row>
    <row r="112" spans="1:28" s="7" customFormat="1" ht="31.5" customHeight="1" x14ac:dyDescent="0.25">
      <c r="A112" s="36" t="s">
        <v>182</v>
      </c>
      <c r="B112" s="41" t="s">
        <v>43</v>
      </c>
      <c r="C112" s="38" t="s">
        <v>37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f t="shared" si="31"/>
        <v>0</v>
      </c>
      <c r="AB112" s="35">
        <f t="shared" si="32"/>
        <v>0</v>
      </c>
    </row>
    <row r="113" spans="1:28" s="7" customFormat="1" ht="31.5" customHeight="1" x14ac:dyDescent="0.25">
      <c r="A113" s="36" t="s">
        <v>183</v>
      </c>
      <c r="B113" s="41" t="s">
        <v>45</v>
      </c>
      <c r="C113" s="38" t="s">
        <v>37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35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35">
        <v>0</v>
      </c>
      <c r="Z113" s="35">
        <v>0</v>
      </c>
      <c r="AA113" s="35">
        <f t="shared" si="31"/>
        <v>0</v>
      </c>
      <c r="AB113" s="35">
        <f t="shared" si="32"/>
        <v>0</v>
      </c>
    </row>
    <row r="114" spans="1:28" s="7" customFormat="1" ht="15.75" customHeight="1" x14ac:dyDescent="0.25">
      <c r="A114" s="36" t="s">
        <v>184</v>
      </c>
      <c r="B114" s="37" t="s">
        <v>47</v>
      </c>
      <c r="C114" s="38" t="s">
        <v>37</v>
      </c>
      <c r="D114" s="35" t="s">
        <v>48</v>
      </c>
      <c r="E114" s="35" t="s">
        <v>48</v>
      </c>
      <c r="F114" s="35" t="s">
        <v>48</v>
      </c>
      <c r="G114" s="35" t="s">
        <v>48</v>
      </c>
      <c r="H114" s="35" t="s">
        <v>48</v>
      </c>
      <c r="I114" s="35" t="s">
        <v>48</v>
      </c>
      <c r="J114" s="35" t="s">
        <v>48</v>
      </c>
      <c r="K114" s="35" t="s">
        <v>48</v>
      </c>
      <c r="L114" s="35" t="s">
        <v>48</v>
      </c>
      <c r="M114" s="35" t="s">
        <v>48</v>
      </c>
      <c r="N114" s="35" t="s">
        <v>48</v>
      </c>
      <c r="O114" s="35" t="s">
        <v>48</v>
      </c>
      <c r="P114" s="35" t="s">
        <v>48</v>
      </c>
      <c r="Q114" s="35" t="s">
        <v>48</v>
      </c>
      <c r="R114" s="35" t="s">
        <v>48</v>
      </c>
      <c r="S114" s="35" t="s">
        <v>48</v>
      </c>
      <c r="T114" s="35" t="s">
        <v>48</v>
      </c>
      <c r="U114" s="35" t="s">
        <v>48</v>
      </c>
      <c r="V114" s="35" t="s">
        <v>48</v>
      </c>
      <c r="W114" s="35" t="s">
        <v>48</v>
      </c>
      <c r="X114" s="35" t="s">
        <v>48</v>
      </c>
      <c r="Y114" s="35" t="s">
        <v>48</v>
      </c>
      <c r="Z114" s="35" t="s">
        <v>48</v>
      </c>
      <c r="AA114" s="35" t="s">
        <v>48</v>
      </c>
      <c r="AB114" s="35" t="s">
        <v>48</v>
      </c>
    </row>
    <row r="115" spans="1:28" s="7" customFormat="1" ht="15.75" customHeight="1" x14ac:dyDescent="0.25">
      <c r="A115" s="36" t="s">
        <v>185</v>
      </c>
      <c r="B115" s="37" t="s">
        <v>50</v>
      </c>
      <c r="C115" s="38" t="s">
        <v>37</v>
      </c>
      <c r="D115" s="35">
        <v>-256.13608390337765</v>
      </c>
      <c r="E115" s="35">
        <v>-185.05633461506855</v>
      </c>
      <c r="F115" s="35">
        <v>-87.402559648460965</v>
      </c>
      <c r="G115" s="35">
        <v>58.035710309007499</v>
      </c>
      <c r="H115" s="35">
        <v>143.77687287462822</v>
      </c>
      <c r="I115" s="35">
        <v>133.4129703108789</v>
      </c>
      <c r="J115" s="35">
        <v>68.982152816944875</v>
      </c>
      <c r="K115" s="35">
        <v>192.0597403617021</v>
      </c>
      <c r="L115" s="35">
        <v>-174.06739654197304</v>
      </c>
      <c r="M115" s="35">
        <v>276.75865546960358</v>
      </c>
      <c r="N115" s="35">
        <v>38.552349177417639</v>
      </c>
      <c r="O115" s="35">
        <v>249.47436626016645</v>
      </c>
      <c r="P115" s="35">
        <v>-63.598217764250471</v>
      </c>
      <c r="Q115" s="35">
        <v>251.46380546266622</v>
      </c>
      <c r="R115" s="35">
        <v>140.72185260818492</v>
      </c>
      <c r="S115" s="35">
        <v>382.70048982009052</v>
      </c>
      <c r="T115" s="35">
        <v>264.36591010098169</v>
      </c>
      <c r="U115" s="35">
        <v>387.71969999104073</v>
      </c>
      <c r="V115" s="35">
        <v>375.97012481356143</v>
      </c>
      <c r="W115" s="35">
        <v>389.51364438175966</v>
      </c>
      <c r="X115" s="35">
        <f>V115*1.03</f>
        <v>387.24922855796825</v>
      </c>
      <c r="Y115" s="35">
        <v>390.72601762474187</v>
      </c>
      <c r="Z115" s="35">
        <f>X115*1.03</f>
        <v>398.86670541470733</v>
      </c>
      <c r="AA115" s="35">
        <f>H115+J115+K115+M115+O115+Q115+S115+U115+W115+Y115</f>
        <v>2733.1754450633443</v>
      </c>
      <c r="AB115" s="35">
        <f>H115+J115+L115+N115+P115+R115+T115+V115+X115+Z115</f>
        <v>1580.8195820581709</v>
      </c>
    </row>
    <row r="116" spans="1:28" s="7" customFormat="1" ht="15.75" customHeight="1" x14ac:dyDescent="0.25">
      <c r="A116" s="36" t="s">
        <v>186</v>
      </c>
      <c r="B116" s="37" t="s">
        <v>52</v>
      </c>
      <c r="C116" s="38" t="s">
        <v>37</v>
      </c>
      <c r="D116" s="35" t="s">
        <v>48</v>
      </c>
      <c r="E116" s="35" t="s">
        <v>48</v>
      </c>
      <c r="F116" s="35" t="s">
        <v>48</v>
      </c>
      <c r="G116" s="35" t="s">
        <v>48</v>
      </c>
      <c r="H116" s="35" t="s">
        <v>48</v>
      </c>
      <c r="I116" s="35" t="s">
        <v>48</v>
      </c>
      <c r="J116" s="35" t="s">
        <v>48</v>
      </c>
      <c r="K116" s="35" t="s">
        <v>48</v>
      </c>
      <c r="L116" s="35" t="s">
        <v>48</v>
      </c>
      <c r="M116" s="35" t="s">
        <v>48</v>
      </c>
      <c r="N116" s="35" t="s">
        <v>48</v>
      </c>
      <c r="O116" s="35" t="s">
        <v>48</v>
      </c>
      <c r="P116" s="35" t="s">
        <v>48</v>
      </c>
      <c r="Q116" s="35" t="s">
        <v>48</v>
      </c>
      <c r="R116" s="35" t="s">
        <v>48</v>
      </c>
      <c r="S116" s="35" t="s">
        <v>48</v>
      </c>
      <c r="T116" s="35" t="s">
        <v>48</v>
      </c>
      <c r="U116" s="35" t="s">
        <v>48</v>
      </c>
      <c r="V116" s="35" t="s">
        <v>48</v>
      </c>
      <c r="W116" s="35" t="s">
        <v>48</v>
      </c>
      <c r="X116" s="35" t="s">
        <v>48</v>
      </c>
      <c r="Y116" s="35" t="s">
        <v>48</v>
      </c>
      <c r="Z116" s="35" t="s">
        <v>48</v>
      </c>
      <c r="AA116" s="35" t="s">
        <v>48</v>
      </c>
      <c r="AB116" s="35" t="s">
        <v>48</v>
      </c>
    </row>
    <row r="117" spans="1:28" s="7" customFormat="1" ht="15.75" customHeight="1" x14ac:dyDescent="0.25">
      <c r="A117" s="36" t="s">
        <v>187</v>
      </c>
      <c r="B117" s="37" t="s">
        <v>54</v>
      </c>
      <c r="C117" s="38" t="s">
        <v>37</v>
      </c>
      <c r="D117" s="35">
        <v>15.43894406104312</v>
      </c>
      <c r="E117" s="35">
        <v>32.895184545933674</v>
      </c>
      <c r="F117" s="35">
        <v>165.69591441712478</v>
      </c>
      <c r="G117" s="35">
        <v>68.024281607568085</v>
      </c>
      <c r="H117" s="35">
        <v>75.548931067903624</v>
      </c>
      <c r="I117" s="35">
        <v>194.52725790469489</v>
      </c>
      <c r="J117" s="35">
        <v>31.545801176238292</v>
      </c>
      <c r="K117" s="35">
        <v>-4.0439256731581406</v>
      </c>
      <c r="L117" s="35">
        <v>133.47901569075461</v>
      </c>
      <c r="M117" s="35">
        <v>141.21371449292175</v>
      </c>
      <c r="N117" s="35">
        <v>28.762826732765784</v>
      </c>
      <c r="O117" s="35">
        <v>-9.024914986044374</v>
      </c>
      <c r="P117" s="35">
        <v>35.975288753439983</v>
      </c>
      <c r="Q117" s="35">
        <v>-9.4383888295485754</v>
      </c>
      <c r="R117" s="35">
        <v>-30.96124145009615</v>
      </c>
      <c r="S117" s="35">
        <v>-9.8845468813071271</v>
      </c>
      <c r="T117" s="35">
        <v>-19.010063156695711</v>
      </c>
      <c r="U117" s="35">
        <v>-10.659216020070648</v>
      </c>
      <c r="V117" s="35">
        <v>-28.803740647334948</v>
      </c>
      <c r="W117" s="35">
        <v>-11.000274228414785</v>
      </c>
      <c r="X117" s="35">
        <f>V117*1.04</f>
        <v>-29.955890273228345</v>
      </c>
      <c r="Y117" s="35">
        <v>-11.353003528116451</v>
      </c>
      <c r="Z117" s="35">
        <f>X117*1.04</f>
        <v>-31.15412588415748</v>
      </c>
      <c r="AA117" s="35">
        <f t="shared" ref="AA117:AA118" si="38">H117+J117+K117+M117+O117+Q117+S117+U117+W117+Y117</f>
        <v>182.90417659040355</v>
      </c>
      <c r="AB117" s="35">
        <f t="shared" ref="AB117:AB118" si="39">H117+J117+L117+N117+P117+R117+T117+V117+X117+Z117</f>
        <v>165.42680200958966</v>
      </c>
    </row>
    <row r="118" spans="1:28" s="7" customFormat="1" ht="15.75" customHeight="1" x14ac:dyDescent="0.25">
      <c r="A118" s="36" t="s">
        <v>188</v>
      </c>
      <c r="B118" s="37" t="s">
        <v>56</v>
      </c>
      <c r="C118" s="38" t="s">
        <v>37</v>
      </c>
      <c r="D118" s="35">
        <v>-3.0000000000000001E-3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 t="shared" si="38"/>
        <v>0</v>
      </c>
      <c r="AB118" s="35">
        <f t="shared" si="39"/>
        <v>0</v>
      </c>
    </row>
    <row r="119" spans="1:28" s="7" customFormat="1" ht="15.75" customHeight="1" x14ac:dyDescent="0.25">
      <c r="A119" s="36" t="s">
        <v>189</v>
      </c>
      <c r="B119" s="37" t="s">
        <v>58</v>
      </c>
      <c r="C119" s="38" t="s">
        <v>37</v>
      </c>
      <c r="D119" s="35" t="s">
        <v>48</v>
      </c>
      <c r="E119" s="35" t="s">
        <v>48</v>
      </c>
      <c r="F119" s="35" t="s">
        <v>48</v>
      </c>
      <c r="G119" s="35" t="s">
        <v>48</v>
      </c>
      <c r="H119" s="35" t="s">
        <v>48</v>
      </c>
      <c r="I119" s="35" t="s">
        <v>48</v>
      </c>
      <c r="J119" s="35" t="s">
        <v>48</v>
      </c>
      <c r="K119" s="35" t="s">
        <v>48</v>
      </c>
      <c r="L119" s="35" t="s">
        <v>48</v>
      </c>
      <c r="M119" s="35" t="s">
        <v>48</v>
      </c>
      <c r="N119" s="35" t="s">
        <v>48</v>
      </c>
      <c r="O119" s="35" t="s">
        <v>48</v>
      </c>
      <c r="P119" s="35" t="s">
        <v>48</v>
      </c>
      <c r="Q119" s="35" t="s">
        <v>48</v>
      </c>
      <c r="R119" s="35" t="s">
        <v>48</v>
      </c>
      <c r="S119" s="35" t="s">
        <v>48</v>
      </c>
      <c r="T119" s="35" t="s">
        <v>48</v>
      </c>
      <c r="U119" s="35" t="s">
        <v>48</v>
      </c>
      <c r="V119" s="35" t="s">
        <v>48</v>
      </c>
      <c r="W119" s="35" t="s">
        <v>48</v>
      </c>
      <c r="X119" s="35" t="s">
        <v>48</v>
      </c>
      <c r="Y119" s="35" t="s">
        <v>48</v>
      </c>
      <c r="Z119" s="35" t="s">
        <v>48</v>
      </c>
      <c r="AA119" s="35" t="s">
        <v>48</v>
      </c>
      <c r="AB119" s="35" t="s">
        <v>48</v>
      </c>
    </row>
    <row r="120" spans="1:28" s="7" customFormat="1" ht="31.5" customHeight="1" x14ac:dyDescent="0.25">
      <c r="A120" s="36" t="s">
        <v>190</v>
      </c>
      <c r="B120" s="39" t="s">
        <v>60</v>
      </c>
      <c r="C120" s="38" t="s">
        <v>37</v>
      </c>
      <c r="D120" s="35" t="s">
        <v>48</v>
      </c>
      <c r="E120" s="35" t="s">
        <v>48</v>
      </c>
      <c r="F120" s="35" t="s">
        <v>48</v>
      </c>
      <c r="G120" s="35" t="s">
        <v>48</v>
      </c>
      <c r="H120" s="35" t="s">
        <v>48</v>
      </c>
      <c r="I120" s="35" t="s">
        <v>48</v>
      </c>
      <c r="J120" s="35" t="s">
        <v>48</v>
      </c>
      <c r="K120" s="35" t="s">
        <v>48</v>
      </c>
      <c r="L120" s="35" t="s">
        <v>48</v>
      </c>
      <c r="M120" s="35" t="s">
        <v>48</v>
      </c>
      <c r="N120" s="35" t="s">
        <v>48</v>
      </c>
      <c r="O120" s="35" t="s">
        <v>48</v>
      </c>
      <c r="P120" s="35" t="s">
        <v>48</v>
      </c>
      <c r="Q120" s="35" t="s">
        <v>48</v>
      </c>
      <c r="R120" s="35" t="s">
        <v>48</v>
      </c>
      <c r="S120" s="35" t="s">
        <v>48</v>
      </c>
      <c r="T120" s="35" t="s">
        <v>48</v>
      </c>
      <c r="U120" s="35" t="s">
        <v>48</v>
      </c>
      <c r="V120" s="35" t="s">
        <v>48</v>
      </c>
      <c r="W120" s="35" t="s">
        <v>48</v>
      </c>
      <c r="X120" s="35" t="s">
        <v>48</v>
      </c>
      <c r="Y120" s="35" t="s">
        <v>48</v>
      </c>
      <c r="Z120" s="35" t="s">
        <v>48</v>
      </c>
      <c r="AA120" s="35" t="s">
        <v>48</v>
      </c>
      <c r="AB120" s="35" t="s">
        <v>48</v>
      </c>
    </row>
    <row r="121" spans="1:28" s="7" customFormat="1" ht="15.75" customHeight="1" x14ac:dyDescent="0.25">
      <c r="A121" s="36" t="s">
        <v>191</v>
      </c>
      <c r="B121" s="40" t="s">
        <v>62</v>
      </c>
      <c r="C121" s="38" t="s">
        <v>37</v>
      </c>
      <c r="D121" s="35" t="s">
        <v>48</v>
      </c>
      <c r="E121" s="35" t="s">
        <v>48</v>
      </c>
      <c r="F121" s="35" t="s">
        <v>48</v>
      </c>
      <c r="G121" s="35" t="s">
        <v>48</v>
      </c>
      <c r="H121" s="35" t="s">
        <v>48</v>
      </c>
      <c r="I121" s="35" t="s">
        <v>48</v>
      </c>
      <c r="J121" s="35" t="s">
        <v>48</v>
      </c>
      <c r="K121" s="35" t="s">
        <v>48</v>
      </c>
      <c r="L121" s="35" t="s">
        <v>48</v>
      </c>
      <c r="M121" s="35" t="s">
        <v>48</v>
      </c>
      <c r="N121" s="35" t="s">
        <v>48</v>
      </c>
      <c r="O121" s="35" t="s">
        <v>48</v>
      </c>
      <c r="P121" s="35" t="s">
        <v>48</v>
      </c>
      <c r="Q121" s="35" t="s">
        <v>48</v>
      </c>
      <c r="R121" s="35" t="s">
        <v>48</v>
      </c>
      <c r="S121" s="35" t="s">
        <v>48</v>
      </c>
      <c r="T121" s="35" t="s">
        <v>48</v>
      </c>
      <c r="U121" s="35" t="s">
        <v>48</v>
      </c>
      <c r="V121" s="35" t="s">
        <v>48</v>
      </c>
      <c r="W121" s="35" t="s">
        <v>48</v>
      </c>
      <c r="X121" s="35" t="s">
        <v>48</v>
      </c>
      <c r="Y121" s="35" t="s">
        <v>48</v>
      </c>
      <c r="Z121" s="35" t="s">
        <v>48</v>
      </c>
      <c r="AA121" s="35" t="s">
        <v>48</v>
      </c>
      <c r="AB121" s="35" t="s">
        <v>48</v>
      </c>
    </row>
    <row r="122" spans="1:28" s="7" customFormat="1" ht="15.75" customHeight="1" x14ac:dyDescent="0.25">
      <c r="A122" s="36" t="s">
        <v>192</v>
      </c>
      <c r="B122" s="40" t="s">
        <v>64</v>
      </c>
      <c r="C122" s="38" t="s">
        <v>37</v>
      </c>
      <c r="D122" s="35" t="s">
        <v>48</v>
      </c>
      <c r="E122" s="35" t="s">
        <v>48</v>
      </c>
      <c r="F122" s="35" t="s">
        <v>48</v>
      </c>
      <c r="G122" s="35" t="s">
        <v>48</v>
      </c>
      <c r="H122" s="35" t="s">
        <v>48</v>
      </c>
      <c r="I122" s="35" t="s">
        <v>48</v>
      </c>
      <c r="J122" s="35" t="s">
        <v>48</v>
      </c>
      <c r="K122" s="35" t="s">
        <v>48</v>
      </c>
      <c r="L122" s="35" t="s">
        <v>48</v>
      </c>
      <c r="M122" s="35" t="s">
        <v>48</v>
      </c>
      <c r="N122" s="35" t="s">
        <v>48</v>
      </c>
      <c r="O122" s="35" t="s">
        <v>48</v>
      </c>
      <c r="P122" s="35" t="s">
        <v>48</v>
      </c>
      <c r="Q122" s="35" t="s">
        <v>48</v>
      </c>
      <c r="R122" s="35" t="s">
        <v>48</v>
      </c>
      <c r="S122" s="35" t="s">
        <v>48</v>
      </c>
      <c r="T122" s="35" t="s">
        <v>48</v>
      </c>
      <c r="U122" s="35" t="s">
        <v>48</v>
      </c>
      <c r="V122" s="35" t="s">
        <v>48</v>
      </c>
      <c r="W122" s="35" t="s">
        <v>48</v>
      </c>
      <c r="X122" s="35" t="s">
        <v>48</v>
      </c>
      <c r="Y122" s="35" t="s">
        <v>48</v>
      </c>
      <c r="Z122" s="35" t="s">
        <v>48</v>
      </c>
      <c r="AA122" s="35" t="s">
        <v>48</v>
      </c>
      <c r="AB122" s="35" t="s">
        <v>48</v>
      </c>
    </row>
    <row r="123" spans="1:28" s="7" customFormat="1" ht="15.75" customHeight="1" x14ac:dyDescent="0.25">
      <c r="A123" s="36" t="s">
        <v>193</v>
      </c>
      <c r="B123" s="37" t="s">
        <v>66</v>
      </c>
      <c r="C123" s="38" t="s">
        <v>37</v>
      </c>
      <c r="D123" s="35">
        <v>-1.5096088532646208</v>
      </c>
      <c r="E123" s="35">
        <v>-189.6673352258727</v>
      </c>
      <c r="F123" s="35">
        <v>14.333054002483994</v>
      </c>
      <c r="G123" s="35">
        <v>30.272761043181248</v>
      </c>
      <c r="H123" s="35">
        <v>38.341196763224737</v>
      </c>
      <c r="I123" s="35">
        <v>31.717933402133291</v>
      </c>
      <c r="J123" s="35">
        <v>57.028960801972119</v>
      </c>
      <c r="K123" s="35">
        <v>41.243562483936216</v>
      </c>
      <c r="L123" s="35">
        <v>54.358929794088233</v>
      </c>
      <c r="M123" s="35">
        <v>33.223424110091834</v>
      </c>
      <c r="N123" s="35">
        <v>60.585201245605674</v>
      </c>
      <c r="O123" s="35">
        <v>33.999520146374792</v>
      </c>
      <c r="P123" s="35">
        <v>27.980118213185094</v>
      </c>
      <c r="Q123" s="35">
        <v>34.260839234344907</v>
      </c>
      <c r="R123" s="35">
        <v>28.827206173896094</v>
      </c>
      <c r="S123" s="35">
        <v>35.064947008786277</v>
      </c>
      <c r="T123" s="35">
        <v>30.197207687536558</v>
      </c>
      <c r="U123" s="35">
        <v>33.821233908760945</v>
      </c>
      <c r="V123" s="35">
        <v>32.537151377256336</v>
      </c>
      <c r="W123" s="35">
        <v>34.851229733994685</v>
      </c>
      <c r="X123" s="35">
        <f>X81+X96-X115-X117-X118</f>
        <v>27.145777062136272</v>
      </c>
      <c r="Y123" s="35">
        <v>35.911893729289496</v>
      </c>
      <c r="Z123" s="35">
        <f>Z81+Z96-Z115-Z117-Z118</f>
        <v>21.558554219928197</v>
      </c>
      <c r="AA123" s="35">
        <f t="shared" ref="AA123:AA128" si="40">H123+J123+K123+M123+O123+Q123+S123+U123+W123+Y123</f>
        <v>377.74680792077595</v>
      </c>
      <c r="AB123" s="35">
        <f t="shared" ref="AB123:AB128" si="41">H123+J123+L123+N123+P123+R123+T123+V123+X123+Z123</f>
        <v>378.56030333882939</v>
      </c>
    </row>
    <row r="124" spans="1:28" s="31" customFormat="1" ht="15.75" customHeight="1" x14ac:dyDescent="0.25">
      <c r="A124" s="32" t="s">
        <v>194</v>
      </c>
      <c r="B124" s="33" t="s">
        <v>195</v>
      </c>
      <c r="C124" s="34" t="s">
        <v>37</v>
      </c>
      <c r="D124" s="35">
        <f>SUM(D125,D129:D135,D138)</f>
        <v>64.154351177442294</v>
      </c>
      <c r="E124" s="35">
        <f t="shared" ref="E124:Z124" si="42">SUM(E125,E129:E135,E138)</f>
        <v>13.224622726847549</v>
      </c>
      <c r="F124" s="35">
        <f t="shared" si="42"/>
        <v>33.31805625999997</v>
      </c>
      <c r="G124" s="35">
        <f t="shared" si="42"/>
        <v>43.910931924846054</v>
      </c>
      <c r="H124" s="35">
        <f t="shared" si="42"/>
        <v>40.469461296033003</v>
      </c>
      <c r="I124" s="35">
        <f t="shared" si="42"/>
        <v>125.07986095388259</v>
      </c>
      <c r="J124" s="35">
        <f t="shared" si="42"/>
        <v>-53.888689135459842</v>
      </c>
      <c r="K124" s="35">
        <f t="shared" si="42"/>
        <v>110.09924415683409</v>
      </c>
      <c r="L124" s="35">
        <f t="shared" si="42"/>
        <v>61.197936033986664</v>
      </c>
      <c r="M124" s="35">
        <f t="shared" si="42"/>
        <v>114.13149025480979</v>
      </c>
      <c r="N124" s="35">
        <f t="shared" si="42"/>
        <v>73.003706718713161</v>
      </c>
      <c r="O124" s="35">
        <f t="shared" si="42"/>
        <v>46.860906810554653</v>
      </c>
      <c r="P124" s="35">
        <f t="shared" si="42"/>
        <v>51.602174343949983</v>
      </c>
      <c r="Q124" s="35">
        <f t="shared" si="42"/>
        <v>45.718239160674401</v>
      </c>
      <c r="R124" s="35">
        <f t="shared" si="42"/>
        <v>84.034794168893569</v>
      </c>
      <c r="S124" s="35">
        <f t="shared" si="42"/>
        <v>64.078401390748809</v>
      </c>
      <c r="T124" s="35">
        <f t="shared" si="42"/>
        <v>55.435593206523976</v>
      </c>
      <c r="U124" s="35">
        <f t="shared" si="42"/>
        <v>64.678566977181333</v>
      </c>
      <c r="V124" s="35">
        <f t="shared" si="42"/>
        <v>59.804260738151768</v>
      </c>
      <c r="W124" s="35">
        <f t="shared" si="42"/>
        <v>65.17514337870297</v>
      </c>
      <c r="X124" s="35">
        <f t="shared" si="42"/>
        <v>61.739185903859536</v>
      </c>
      <c r="Y124" s="35">
        <f t="shared" si="42"/>
        <v>65.559204966418108</v>
      </c>
      <c r="Z124" s="35">
        <f t="shared" si="42"/>
        <v>63.737790718281062</v>
      </c>
      <c r="AA124" s="35">
        <f t="shared" si="40"/>
        <v>562.88196925649731</v>
      </c>
      <c r="AB124" s="35">
        <f t="shared" si="41"/>
        <v>497.13621399293288</v>
      </c>
    </row>
    <row r="125" spans="1:28" s="7" customFormat="1" ht="15.75" customHeight="1" x14ac:dyDescent="0.25">
      <c r="A125" s="36" t="s">
        <v>196</v>
      </c>
      <c r="B125" s="37" t="s">
        <v>39</v>
      </c>
      <c r="C125" s="38" t="s">
        <v>37</v>
      </c>
      <c r="D125" s="35">
        <f>SUM(D126:D128)</f>
        <v>0</v>
      </c>
      <c r="E125" s="35">
        <f t="shared" ref="E125:Z125" si="43">SUM(E126:E128)</f>
        <v>0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0</v>
      </c>
      <c r="N125" s="35">
        <f t="shared" si="43"/>
        <v>0</v>
      </c>
      <c r="O125" s="35">
        <f t="shared" si="43"/>
        <v>0</v>
      </c>
      <c r="P125" s="35">
        <f t="shared" si="43"/>
        <v>0</v>
      </c>
      <c r="Q125" s="35">
        <f t="shared" si="43"/>
        <v>0</v>
      </c>
      <c r="R125" s="35">
        <f t="shared" si="43"/>
        <v>0</v>
      </c>
      <c r="S125" s="35">
        <f t="shared" si="43"/>
        <v>0</v>
      </c>
      <c r="T125" s="35">
        <f t="shared" si="43"/>
        <v>0</v>
      </c>
      <c r="U125" s="35">
        <f t="shared" si="43"/>
        <v>0</v>
      </c>
      <c r="V125" s="35">
        <f t="shared" si="43"/>
        <v>0</v>
      </c>
      <c r="W125" s="35">
        <f t="shared" si="43"/>
        <v>0</v>
      </c>
      <c r="X125" s="35">
        <f t="shared" si="43"/>
        <v>0</v>
      </c>
      <c r="Y125" s="35">
        <f t="shared" si="43"/>
        <v>0</v>
      </c>
      <c r="Z125" s="35">
        <f t="shared" si="43"/>
        <v>0</v>
      </c>
      <c r="AA125" s="35">
        <f t="shared" si="40"/>
        <v>0</v>
      </c>
      <c r="AB125" s="35">
        <f t="shared" si="41"/>
        <v>0</v>
      </c>
    </row>
    <row r="126" spans="1:28" s="7" customFormat="1" ht="31.5" customHeight="1" x14ac:dyDescent="0.25">
      <c r="A126" s="36" t="s">
        <v>197</v>
      </c>
      <c r="B126" s="41" t="s">
        <v>41</v>
      </c>
      <c r="C126" s="38" t="s">
        <v>37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f t="shared" si="40"/>
        <v>0</v>
      </c>
      <c r="AB126" s="35">
        <f t="shared" si="41"/>
        <v>0</v>
      </c>
    </row>
    <row r="127" spans="1:28" s="7" customFormat="1" ht="31.5" customHeight="1" x14ac:dyDescent="0.25">
      <c r="A127" s="36" t="s">
        <v>198</v>
      </c>
      <c r="B127" s="41" t="s">
        <v>43</v>
      </c>
      <c r="C127" s="38" t="s">
        <v>37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f t="shared" si="40"/>
        <v>0</v>
      </c>
      <c r="AB127" s="35">
        <f t="shared" si="41"/>
        <v>0</v>
      </c>
    </row>
    <row r="128" spans="1:28" s="7" customFormat="1" ht="31.5" customHeight="1" x14ac:dyDescent="0.25">
      <c r="A128" s="36" t="s">
        <v>199</v>
      </c>
      <c r="B128" s="41" t="s">
        <v>45</v>
      </c>
      <c r="C128" s="38" t="s">
        <v>37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f t="shared" si="40"/>
        <v>0</v>
      </c>
      <c r="AB128" s="35">
        <f t="shared" si="41"/>
        <v>0</v>
      </c>
    </row>
    <row r="129" spans="1:28" s="7" customFormat="1" ht="15.75" customHeight="1" x14ac:dyDescent="0.25">
      <c r="A129" s="36" t="s">
        <v>200</v>
      </c>
      <c r="B129" s="45" t="s">
        <v>201</v>
      </c>
      <c r="C129" s="38" t="s">
        <v>37</v>
      </c>
      <c r="D129" s="35" t="s">
        <v>48</v>
      </c>
      <c r="E129" s="35" t="s">
        <v>48</v>
      </c>
      <c r="F129" s="35" t="s">
        <v>48</v>
      </c>
      <c r="G129" s="35" t="s">
        <v>48</v>
      </c>
      <c r="H129" s="35" t="s">
        <v>48</v>
      </c>
      <c r="I129" s="35" t="s">
        <v>48</v>
      </c>
      <c r="J129" s="35" t="s">
        <v>48</v>
      </c>
      <c r="K129" s="35" t="s">
        <v>48</v>
      </c>
      <c r="L129" s="35" t="s">
        <v>48</v>
      </c>
      <c r="M129" s="35" t="s">
        <v>48</v>
      </c>
      <c r="N129" s="35" t="s">
        <v>48</v>
      </c>
      <c r="O129" s="35" t="s">
        <v>48</v>
      </c>
      <c r="P129" s="35" t="s">
        <v>48</v>
      </c>
      <c r="Q129" s="35" t="s">
        <v>48</v>
      </c>
      <c r="R129" s="35" t="s">
        <v>48</v>
      </c>
      <c r="S129" s="35" t="s">
        <v>48</v>
      </c>
      <c r="T129" s="35" t="s">
        <v>48</v>
      </c>
      <c r="U129" s="35" t="s">
        <v>48</v>
      </c>
      <c r="V129" s="35" t="s">
        <v>48</v>
      </c>
      <c r="W129" s="35" t="s">
        <v>48</v>
      </c>
      <c r="X129" s="35" t="s">
        <v>48</v>
      </c>
      <c r="Y129" s="35" t="s">
        <v>48</v>
      </c>
      <c r="Z129" s="35" t="s">
        <v>48</v>
      </c>
      <c r="AA129" s="35" t="s">
        <v>48</v>
      </c>
      <c r="AB129" s="35" t="s">
        <v>48</v>
      </c>
    </row>
    <row r="130" spans="1:28" s="7" customFormat="1" ht="15.75" customHeight="1" x14ac:dyDescent="0.25">
      <c r="A130" s="36" t="s">
        <v>202</v>
      </c>
      <c r="B130" s="45" t="s">
        <v>203</v>
      </c>
      <c r="C130" s="38" t="s">
        <v>37</v>
      </c>
      <c r="D130" s="35">
        <v>61.066100000000006</v>
      </c>
      <c r="E130" s="35">
        <v>6.6455852960069421</v>
      </c>
      <c r="F130" s="35">
        <v>9.9999937219763524E-9</v>
      </c>
      <c r="G130" s="35">
        <v>7.4527632720162202</v>
      </c>
      <c r="H130" s="35">
        <v>15.069283394826584</v>
      </c>
      <c r="I130" s="35">
        <v>34.536836715100108</v>
      </c>
      <c r="J130" s="35">
        <v>-80.177154470376649</v>
      </c>
      <c r="K130" s="35">
        <v>47.767979731676718</v>
      </c>
      <c r="L130" s="35">
        <v>23.630441253986646</v>
      </c>
      <c r="M130" s="35">
        <v>66.861638084207073</v>
      </c>
      <c r="N130" s="35">
        <v>62.240503764612725</v>
      </c>
      <c r="O130" s="35">
        <v>37.541937673700829</v>
      </c>
      <c r="P130" s="35">
        <v>25.625202463302632</v>
      </c>
      <c r="Q130" s="35">
        <v>34.792475834857981</v>
      </c>
      <c r="R130" s="35">
        <v>71.672732716944651</v>
      </c>
      <c r="S130" s="35">
        <v>53.003066922193341</v>
      </c>
      <c r="T130" s="35">
        <v>42.414276891773127</v>
      </c>
      <c r="U130" s="35">
        <v>51.742853581745067</v>
      </c>
      <c r="V130" s="35">
        <v>45.72452638183028</v>
      </c>
      <c r="W130" s="35">
        <v>52.140114702962364</v>
      </c>
      <c r="X130" s="35">
        <f>V130*1.03</f>
        <v>47.09626217328519</v>
      </c>
      <c r="Y130" s="35">
        <v>52.447363973134486</v>
      </c>
      <c r="Z130" s="35">
        <f>X130*1.03</f>
        <v>48.509150038483746</v>
      </c>
      <c r="AA130" s="35">
        <f>H130+J130+K130+M130+O130+Q130+S130+U130+W130+Y130</f>
        <v>331.18955942892779</v>
      </c>
      <c r="AB130" s="35">
        <f>H130+J130+L130+N130+P130+R130+T130+V130+X130+Z130</f>
        <v>301.80522460866894</v>
      </c>
    </row>
    <row r="131" spans="1:28" s="7" customFormat="1" ht="15" customHeight="1" x14ac:dyDescent="0.25">
      <c r="A131" s="36" t="s">
        <v>204</v>
      </c>
      <c r="B131" s="45" t="s">
        <v>205</v>
      </c>
      <c r="C131" s="38" t="s">
        <v>37</v>
      </c>
      <c r="D131" s="35" t="s">
        <v>48</v>
      </c>
      <c r="E131" s="35" t="s">
        <v>48</v>
      </c>
      <c r="F131" s="35" t="s">
        <v>48</v>
      </c>
      <c r="G131" s="35" t="s">
        <v>48</v>
      </c>
      <c r="H131" s="35" t="s">
        <v>48</v>
      </c>
      <c r="I131" s="35" t="s">
        <v>48</v>
      </c>
      <c r="J131" s="35" t="s">
        <v>48</v>
      </c>
      <c r="K131" s="35" t="s">
        <v>48</v>
      </c>
      <c r="L131" s="35" t="s">
        <v>48</v>
      </c>
      <c r="M131" s="35" t="s">
        <v>48</v>
      </c>
      <c r="N131" s="35" t="s">
        <v>48</v>
      </c>
      <c r="O131" s="35" t="s">
        <v>48</v>
      </c>
      <c r="P131" s="35" t="s">
        <v>48</v>
      </c>
      <c r="Q131" s="35" t="s">
        <v>48</v>
      </c>
      <c r="R131" s="35" t="s">
        <v>48</v>
      </c>
      <c r="S131" s="35" t="s">
        <v>48</v>
      </c>
      <c r="T131" s="35" t="s">
        <v>48</v>
      </c>
      <c r="U131" s="35" t="s">
        <v>48</v>
      </c>
      <c r="V131" s="35" t="s">
        <v>48</v>
      </c>
      <c r="W131" s="35" t="s">
        <v>48</v>
      </c>
      <c r="X131" s="35" t="s">
        <v>48</v>
      </c>
      <c r="Y131" s="35" t="s">
        <v>48</v>
      </c>
      <c r="Z131" s="35" t="s">
        <v>48</v>
      </c>
      <c r="AA131" s="35" t="s">
        <v>48</v>
      </c>
      <c r="AB131" s="35" t="s">
        <v>48</v>
      </c>
    </row>
    <row r="132" spans="1:28" s="7" customFormat="1" ht="15.75" customHeight="1" x14ac:dyDescent="0.25">
      <c r="A132" s="36" t="s">
        <v>206</v>
      </c>
      <c r="B132" s="45" t="s">
        <v>207</v>
      </c>
      <c r="C132" s="38" t="s">
        <v>37</v>
      </c>
      <c r="D132" s="35">
        <v>3.0882511774422916</v>
      </c>
      <c r="E132" s="35">
        <v>6.5790374308406072</v>
      </c>
      <c r="F132" s="35">
        <v>33.139442789999976</v>
      </c>
      <c r="G132" s="35">
        <v>28.28713371887963</v>
      </c>
      <c r="H132" s="35">
        <v>18.696531390278537</v>
      </c>
      <c r="I132" s="35">
        <v>84.41673946328882</v>
      </c>
      <c r="J132" s="35">
        <v>11.683584713560297</v>
      </c>
      <c r="K132" s="35">
        <v>49.039509737725282</v>
      </c>
      <c r="L132" s="35">
        <v>26.695711890000005</v>
      </c>
      <c r="M132" s="35">
        <v>37.828742898584352</v>
      </c>
      <c r="N132" s="35">
        <v>6.8355278327693669E-2</v>
      </c>
      <c r="O132" s="35">
        <v>0</v>
      </c>
      <c r="P132" s="35">
        <v>14.79021475646703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 t="shared" ref="AA132:AA133" si="44">H132+J132+K132+M132+O132+Q132+S132+U132+W132+Y132</f>
        <v>117.24836874014846</v>
      </c>
      <c r="AB132" s="35">
        <f t="shared" ref="AB132:AB133" si="45">H132+J132+L132+N132+P132+R132+T132+V132+X132+Z132</f>
        <v>71.934398028633566</v>
      </c>
    </row>
    <row r="133" spans="1:28" s="7" customFormat="1" ht="15.75" customHeight="1" x14ac:dyDescent="0.25">
      <c r="A133" s="36" t="s">
        <v>208</v>
      </c>
      <c r="B133" s="45" t="s">
        <v>209</v>
      </c>
      <c r="C133" s="38" t="s">
        <v>37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 t="shared" si="44"/>
        <v>0</v>
      </c>
      <c r="AB133" s="35">
        <f t="shared" si="45"/>
        <v>0</v>
      </c>
    </row>
    <row r="134" spans="1:28" s="7" customFormat="1" ht="15.75" customHeight="1" x14ac:dyDescent="0.25">
      <c r="A134" s="36" t="s">
        <v>210</v>
      </c>
      <c r="B134" s="45" t="s">
        <v>211</v>
      </c>
      <c r="C134" s="38" t="s">
        <v>37</v>
      </c>
      <c r="D134" s="35" t="s">
        <v>48</v>
      </c>
      <c r="E134" s="35" t="s">
        <v>48</v>
      </c>
      <c r="F134" s="35" t="s">
        <v>48</v>
      </c>
      <c r="G134" s="35" t="s">
        <v>48</v>
      </c>
      <c r="H134" s="35" t="s">
        <v>48</v>
      </c>
      <c r="I134" s="35" t="s">
        <v>48</v>
      </c>
      <c r="J134" s="35" t="s">
        <v>48</v>
      </c>
      <c r="K134" s="35" t="s">
        <v>48</v>
      </c>
      <c r="L134" s="35" t="s">
        <v>48</v>
      </c>
      <c r="M134" s="35" t="s">
        <v>48</v>
      </c>
      <c r="N134" s="35" t="s">
        <v>48</v>
      </c>
      <c r="O134" s="35" t="s">
        <v>48</v>
      </c>
      <c r="P134" s="35" t="s">
        <v>48</v>
      </c>
      <c r="Q134" s="35" t="s">
        <v>48</v>
      </c>
      <c r="R134" s="35" t="s">
        <v>48</v>
      </c>
      <c r="S134" s="35" t="s">
        <v>48</v>
      </c>
      <c r="T134" s="35" t="s">
        <v>48</v>
      </c>
      <c r="U134" s="35" t="s">
        <v>48</v>
      </c>
      <c r="V134" s="35" t="s">
        <v>48</v>
      </c>
      <c r="W134" s="35" t="s">
        <v>48</v>
      </c>
      <c r="X134" s="35" t="s">
        <v>48</v>
      </c>
      <c r="Y134" s="35" t="s">
        <v>48</v>
      </c>
      <c r="Z134" s="35" t="s">
        <v>48</v>
      </c>
      <c r="AA134" s="35" t="s">
        <v>48</v>
      </c>
      <c r="AB134" s="35" t="s">
        <v>48</v>
      </c>
    </row>
    <row r="135" spans="1:28" s="7" customFormat="1" ht="31.5" customHeight="1" x14ac:dyDescent="0.25">
      <c r="A135" s="36" t="s">
        <v>212</v>
      </c>
      <c r="B135" s="45" t="s">
        <v>60</v>
      </c>
      <c r="C135" s="38" t="s">
        <v>37</v>
      </c>
      <c r="D135" s="35" t="s">
        <v>48</v>
      </c>
      <c r="E135" s="35" t="s">
        <v>48</v>
      </c>
      <c r="F135" s="35" t="s">
        <v>48</v>
      </c>
      <c r="G135" s="35" t="s">
        <v>48</v>
      </c>
      <c r="H135" s="35" t="s">
        <v>48</v>
      </c>
      <c r="I135" s="35" t="s">
        <v>48</v>
      </c>
      <c r="J135" s="35" t="s">
        <v>48</v>
      </c>
      <c r="K135" s="35" t="s">
        <v>48</v>
      </c>
      <c r="L135" s="35" t="s">
        <v>48</v>
      </c>
      <c r="M135" s="35" t="s">
        <v>48</v>
      </c>
      <c r="N135" s="35" t="s">
        <v>48</v>
      </c>
      <c r="O135" s="35" t="s">
        <v>48</v>
      </c>
      <c r="P135" s="35" t="s">
        <v>48</v>
      </c>
      <c r="Q135" s="35" t="s">
        <v>48</v>
      </c>
      <c r="R135" s="35" t="s">
        <v>48</v>
      </c>
      <c r="S135" s="35" t="s">
        <v>48</v>
      </c>
      <c r="T135" s="35" t="s">
        <v>48</v>
      </c>
      <c r="U135" s="35" t="s">
        <v>48</v>
      </c>
      <c r="V135" s="35" t="s">
        <v>48</v>
      </c>
      <c r="W135" s="35" t="s">
        <v>48</v>
      </c>
      <c r="X135" s="35" t="s">
        <v>48</v>
      </c>
      <c r="Y135" s="35" t="s">
        <v>48</v>
      </c>
      <c r="Z135" s="35" t="s">
        <v>48</v>
      </c>
      <c r="AA135" s="35" t="s">
        <v>48</v>
      </c>
      <c r="AB135" s="35" t="s">
        <v>48</v>
      </c>
    </row>
    <row r="136" spans="1:28" s="7" customFormat="1" ht="15.75" customHeight="1" x14ac:dyDescent="0.25">
      <c r="A136" s="36" t="s">
        <v>213</v>
      </c>
      <c r="B136" s="40" t="s">
        <v>214</v>
      </c>
      <c r="C136" s="38" t="s">
        <v>37</v>
      </c>
      <c r="D136" s="35" t="s">
        <v>48</v>
      </c>
      <c r="E136" s="35" t="s">
        <v>48</v>
      </c>
      <c r="F136" s="35" t="s">
        <v>48</v>
      </c>
      <c r="G136" s="35" t="s">
        <v>48</v>
      </c>
      <c r="H136" s="35" t="s">
        <v>48</v>
      </c>
      <c r="I136" s="35" t="s">
        <v>48</v>
      </c>
      <c r="J136" s="35" t="s">
        <v>48</v>
      </c>
      <c r="K136" s="35" t="s">
        <v>48</v>
      </c>
      <c r="L136" s="35" t="s">
        <v>48</v>
      </c>
      <c r="M136" s="35" t="s">
        <v>48</v>
      </c>
      <c r="N136" s="35" t="s">
        <v>48</v>
      </c>
      <c r="O136" s="35" t="s">
        <v>48</v>
      </c>
      <c r="P136" s="35" t="s">
        <v>48</v>
      </c>
      <c r="Q136" s="35" t="s">
        <v>48</v>
      </c>
      <c r="R136" s="35" t="s">
        <v>48</v>
      </c>
      <c r="S136" s="35" t="s">
        <v>48</v>
      </c>
      <c r="T136" s="35" t="s">
        <v>48</v>
      </c>
      <c r="U136" s="35" t="s">
        <v>48</v>
      </c>
      <c r="V136" s="35" t="s">
        <v>48</v>
      </c>
      <c r="W136" s="35" t="s">
        <v>48</v>
      </c>
      <c r="X136" s="35" t="s">
        <v>48</v>
      </c>
      <c r="Y136" s="35" t="s">
        <v>48</v>
      </c>
      <c r="Z136" s="35" t="s">
        <v>48</v>
      </c>
      <c r="AA136" s="35" t="s">
        <v>48</v>
      </c>
      <c r="AB136" s="35" t="s">
        <v>48</v>
      </c>
    </row>
    <row r="137" spans="1:28" s="7" customFormat="1" ht="15.75" customHeight="1" x14ac:dyDescent="0.25">
      <c r="A137" s="36" t="s">
        <v>215</v>
      </c>
      <c r="B137" s="40" t="s">
        <v>64</v>
      </c>
      <c r="C137" s="38" t="s">
        <v>37</v>
      </c>
      <c r="D137" s="35" t="s">
        <v>48</v>
      </c>
      <c r="E137" s="35" t="s">
        <v>48</v>
      </c>
      <c r="F137" s="35" t="s">
        <v>48</v>
      </c>
      <c r="G137" s="35" t="s">
        <v>48</v>
      </c>
      <c r="H137" s="35" t="s">
        <v>48</v>
      </c>
      <c r="I137" s="35" t="s">
        <v>48</v>
      </c>
      <c r="J137" s="35" t="s">
        <v>48</v>
      </c>
      <c r="K137" s="35" t="s">
        <v>48</v>
      </c>
      <c r="L137" s="35" t="s">
        <v>48</v>
      </c>
      <c r="M137" s="35" t="s">
        <v>48</v>
      </c>
      <c r="N137" s="35" t="s">
        <v>48</v>
      </c>
      <c r="O137" s="35" t="s">
        <v>48</v>
      </c>
      <c r="P137" s="35" t="s">
        <v>48</v>
      </c>
      <c r="Q137" s="35" t="s">
        <v>48</v>
      </c>
      <c r="R137" s="35" t="s">
        <v>48</v>
      </c>
      <c r="S137" s="35" t="s">
        <v>48</v>
      </c>
      <c r="T137" s="35" t="s">
        <v>48</v>
      </c>
      <c r="U137" s="35" t="s">
        <v>48</v>
      </c>
      <c r="V137" s="35" t="s">
        <v>48</v>
      </c>
      <c r="W137" s="35" t="s">
        <v>48</v>
      </c>
      <c r="X137" s="35" t="s">
        <v>48</v>
      </c>
      <c r="Y137" s="35" t="s">
        <v>48</v>
      </c>
      <c r="Z137" s="35" t="s">
        <v>48</v>
      </c>
      <c r="AA137" s="35" t="s">
        <v>48</v>
      </c>
      <c r="AB137" s="35" t="s">
        <v>48</v>
      </c>
    </row>
    <row r="138" spans="1:28" s="7" customFormat="1" ht="15.75" customHeight="1" x14ac:dyDescent="0.25">
      <c r="A138" s="36" t="s">
        <v>216</v>
      </c>
      <c r="B138" s="45" t="s">
        <v>217</v>
      </c>
      <c r="C138" s="38" t="s">
        <v>37</v>
      </c>
      <c r="D138" s="35">
        <v>0</v>
      </c>
      <c r="E138" s="35">
        <v>0</v>
      </c>
      <c r="F138" s="35">
        <v>0.17861346000000289</v>
      </c>
      <c r="G138" s="35">
        <v>8.1710349339502031</v>
      </c>
      <c r="H138" s="35">
        <v>6.7036465109278858</v>
      </c>
      <c r="I138" s="35">
        <v>6.1262847754936516</v>
      </c>
      <c r="J138" s="35">
        <v>14.604880621356514</v>
      </c>
      <c r="K138" s="35">
        <v>13.291754687432096</v>
      </c>
      <c r="L138" s="35">
        <v>10.871782890000009</v>
      </c>
      <c r="M138" s="35">
        <v>9.4411092720183625</v>
      </c>
      <c r="N138" s="35">
        <v>10.694847675772747</v>
      </c>
      <c r="O138" s="35">
        <v>9.318969136853827</v>
      </c>
      <c r="P138" s="35">
        <v>11.186757124180316</v>
      </c>
      <c r="Q138" s="35">
        <v>10.925763325816423</v>
      </c>
      <c r="R138" s="35">
        <v>12.362061451948925</v>
      </c>
      <c r="S138" s="35">
        <v>11.075334468555472</v>
      </c>
      <c r="T138" s="35">
        <v>13.021316314750846</v>
      </c>
      <c r="U138" s="35">
        <v>12.935713395436267</v>
      </c>
      <c r="V138" s="35">
        <v>14.079734356321485</v>
      </c>
      <c r="W138" s="35">
        <v>13.035028675740605</v>
      </c>
      <c r="X138" s="35">
        <f>V138*1.04</f>
        <v>14.642923730574344</v>
      </c>
      <c r="Y138" s="35">
        <v>13.111840993283618</v>
      </c>
      <c r="Z138" s="35">
        <f>X138*1.04</f>
        <v>15.228640679797318</v>
      </c>
      <c r="AA138" s="35">
        <f t="shared" ref="AA138:AA143" si="46">H138+J138+K138+M138+O138+Q138+S138+U138+W138+Y138</f>
        <v>114.44404108742107</v>
      </c>
      <c r="AB138" s="35">
        <f t="shared" ref="AB138:AB143" si="47">H138+J138+L138+N138+P138+R138+T138+V138+X138+Z138</f>
        <v>123.39659135563039</v>
      </c>
    </row>
    <row r="139" spans="1:28" s="31" customFormat="1" ht="15.75" customHeight="1" x14ac:dyDescent="0.25">
      <c r="A139" s="32" t="s">
        <v>218</v>
      </c>
      <c r="B139" s="33" t="s">
        <v>219</v>
      </c>
      <c r="C139" s="34" t="s">
        <v>37</v>
      </c>
      <c r="D139" s="35">
        <f>SUM(D140,D144:D150,D153)</f>
        <v>-306.36409987304148</v>
      </c>
      <c r="E139" s="35">
        <f t="shared" ref="E139:Z139" si="48">SUM(E140,E144:E150,E153)</f>
        <v>-355.05310802185511</v>
      </c>
      <c r="F139" s="35">
        <f t="shared" si="48"/>
        <v>59.308352511147838</v>
      </c>
      <c r="G139" s="35">
        <f t="shared" si="48"/>
        <v>112.42182103491078</v>
      </c>
      <c r="H139" s="35">
        <f t="shared" si="48"/>
        <v>217.19753940972359</v>
      </c>
      <c r="I139" s="35">
        <f t="shared" si="48"/>
        <v>234.57830066382451</v>
      </c>
      <c r="J139" s="35">
        <f t="shared" si="48"/>
        <v>211.44560393061511</v>
      </c>
      <c r="K139" s="35">
        <f t="shared" si="48"/>
        <v>119.16013301564607</v>
      </c>
      <c r="L139" s="35">
        <f t="shared" si="48"/>
        <v>-47.427392377130232</v>
      </c>
      <c r="M139" s="35">
        <f t="shared" si="48"/>
        <v>337.0643038178074</v>
      </c>
      <c r="N139" s="35">
        <f t="shared" si="48"/>
        <v>54.896670437075926</v>
      </c>
      <c r="O139" s="35">
        <f t="shared" si="48"/>
        <v>227.58806460994222</v>
      </c>
      <c r="P139" s="35">
        <f t="shared" si="48"/>
        <v>-51.24498514157537</v>
      </c>
      <c r="Q139" s="35">
        <f t="shared" si="48"/>
        <v>230.56801670678814</v>
      </c>
      <c r="R139" s="35">
        <f t="shared" si="48"/>
        <v>54.553023163091282</v>
      </c>
      <c r="S139" s="35">
        <f t="shared" si="48"/>
        <v>343.80248855682083</v>
      </c>
      <c r="T139" s="35">
        <f t="shared" si="48"/>
        <v>220.11746142529859</v>
      </c>
      <c r="U139" s="35">
        <f t="shared" si="48"/>
        <v>346.20315090254974</v>
      </c>
      <c r="V139" s="35">
        <f t="shared" si="48"/>
        <v>319.899274805331</v>
      </c>
      <c r="W139" s="35">
        <f t="shared" si="48"/>
        <v>348.18945650863657</v>
      </c>
      <c r="X139" s="35">
        <f t="shared" si="48"/>
        <v>322.69992944301663</v>
      </c>
      <c r="Y139" s="35">
        <f t="shared" si="48"/>
        <v>349.72570285949678</v>
      </c>
      <c r="Z139" s="35">
        <f t="shared" si="48"/>
        <v>325.53334303219697</v>
      </c>
      <c r="AA139" s="35">
        <f t="shared" si="46"/>
        <v>2730.9444603180264</v>
      </c>
      <c r="AB139" s="35">
        <f t="shared" si="47"/>
        <v>1627.6704681276433</v>
      </c>
    </row>
    <row r="140" spans="1:28" s="7" customFormat="1" ht="15.75" customHeight="1" x14ac:dyDescent="0.25">
      <c r="A140" s="36" t="s">
        <v>220</v>
      </c>
      <c r="B140" s="37" t="s">
        <v>39</v>
      </c>
      <c r="C140" s="38" t="s">
        <v>37</v>
      </c>
      <c r="D140" s="35">
        <f>SUM(D141:D143)</f>
        <v>0</v>
      </c>
      <c r="E140" s="35">
        <f t="shared" ref="E140:Z140" si="49">SUM(E141:E143)</f>
        <v>0</v>
      </c>
      <c r="F140" s="35">
        <f t="shared" si="49"/>
        <v>0</v>
      </c>
      <c r="G140" s="35">
        <f t="shared" si="49"/>
        <v>0</v>
      </c>
      <c r="H140" s="35">
        <f t="shared" si="49"/>
        <v>0</v>
      </c>
      <c r="I140" s="35">
        <f t="shared" si="49"/>
        <v>0</v>
      </c>
      <c r="J140" s="35">
        <f t="shared" si="49"/>
        <v>0</v>
      </c>
      <c r="K140" s="35">
        <f t="shared" si="49"/>
        <v>0</v>
      </c>
      <c r="L140" s="35">
        <f t="shared" si="49"/>
        <v>0</v>
      </c>
      <c r="M140" s="35">
        <f t="shared" si="49"/>
        <v>0</v>
      </c>
      <c r="N140" s="35">
        <f t="shared" si="49"/>
        <v>0</v>
      </c>
      <c r="O140" s="35">
        <f t="shared" si="49"/>
        <v>0</v>
      </c>
      <c r="P140" s="35">
        <f t="shared" si="49"/>
        <v>0</v>
      </c>
      <c r="Q140" s="35">
        <f t="shared" si="49"/>
        <v>0</v>
      </c>
      <c r="R140" s="35">
        <f t="shared" si="49"/>
        <v>0</v>
      </c>
      <c r="S140" s="35">
        <f t="shared" si="49"/>
        <v>0</v>
      </c>
      <c r="T140" s="35">
        <f t="shared" si="49"/>
        <v>0</v>
      </c>
      <c r="U140" s="35">
        <f t="shared" si="49"/>
        <v>0</v>
      </c>
      <c r="V140" s="35">
        <f t="shared" si="49"/>
        <v>0</v>
      </c>
      <c r="W140" s="35">
        <f t="shared" si="49"/>
        <v>0</v>
      </c>
      <c r="X140" s="35">
        <f t="shared" si="49"/>
        <v>0</v>
      </c>
      <c r="Y140" s="35">
        <f t="shared" si="49"/>
        <v>0</v>
      </c>
      <c r="Z140" s="35">
        <f t="shared" si="49"/>
        <v>0</v>
      </c>
      <c r="AA140" s="35">
        <f t="shared" si="46"/>
        <v>0</v>
      </c>
      <c r="AB140" s="35">
        <f t="shared" si="47"/>
        <v>0</v>
      </c>
    </row>
    <row r="141" spans="1:28" s="7" customFormat="1" ht="31.5" customHeight="1" x14ac:dyDescent="0.25">
      <c r="A141" s="36" t="s">
        <v>221</v>
      </c>
      <c r="B141" s="41" t="s">
        <v>41</v>
      </c>
      <c r="C141" s="38" t="s">
        <v>37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f t="shared" si="46"/>
        <v>0</v>
      </c>
      <c r="AB141" s="35">
        <f t="shared" si="47"/>
        <v>0</v>
      </c>
    </row>
    <row r="142" spans="1:28" s="7" customFormat="1" ht="31.5" customHeight="1" x14ac:dyDescent="0.25">
      <c r="A142" s="36" t="s">
        <v>222</v>
      </c>
      <c r="B142" s="41" t="s">
        <v>43</v>
      </c>
      <c r="C142" s="38" t="s">
        <v>37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f t="shared" si="46"/>
        <v>0</v>
      </c>
      <c r="AB142" s="35">
        <f t="shared" si="47"/>
        <v>0</v>
      </c>
    </row>
    <row r="143" spans="1:28" s="7" customFormat="1" ht="31.5" customHeight="1" x14ac:dyDescent="0.25">
      <c r="A143" s="36" t="s">
        <v>223</v>
      </c>
      <c r="B143" s="41" t="s">
        <v>45</v>
      </c>
      <c r="C143" s="38" t="s">
        <v>37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f t="shared" si="46"/>
        <v>0</v>
      </c>
      <c r="AB143" s="35">
        <f t="shared" si="47"/>
        <v>0</v>
      </c>
    </row>
    <row r="144" spans="1:28" s="7" customFormat="1" ht="15.75" customHeight="1" x14ac:dyDescent="0.25">
      <c r="A144" s="36" t="s">
        <v>224</v>
      </c>
      <c r="B144" s="37" t="s">
        <v>47</v>
      </c>
      <c r="C144" s="38" t="s">
        <v>37</v>
      </c>
      <c r="D144" s="35" t="s">
        <v>48</v>
      </c>
      <c r="E144" s="35" t="s">
        <v>48</v>
      </c>
      <c r="F144" s="35" t="s">
        <v>48</v>
      </c>
      <c r="G144" s="35" t="s">
        <v>48</v>
      </c>
      <c r="H144" s="35" t="s">
        <v>48</v>
      </c>
      <c r="I144" s="35" t="s">
        <v>48</v>
      </c>
      <c r="J144" s="35" t="s">
        <v>48</v>
      </c>
      <c r="K144" s="35" t="s">
        <v>48</v>
      </c>
      <c r="L144" s="35" t="s">
        <v>48</v>
      </c>
      <c r="M144" s="35" t="s">
        <v>48</v>
      </c>
      <c r="N144" s="35" t="s">
        <v>48</v>
      </c>
      <c r="O144" s="35" t="s">
        <v>48</v>
      </c>
      <c r="P144" s="35" t="s">
        <v>48</v>
      </c>
      <c r="Q144" s="35" t="s">
        <v>48</v>
      </c>
      <c r="R144" s="35" t="s">
        <v>48</v>
      </c>
      <c r="S144" s="35" t="s">
        <v>48</v>
      </c>
      <c r="T144" s="35" t="s">
        <v>48</v>
      </c>
      <c r="U144" s="35" t="s">
        <v>48</v>
      </c>
      <c r="V144" s="35" t="s">
        <v>48</v>
      </c>
      <c r="W144" s="35" t="s">
        <v>48</v>
      </c>
      <c r="X144" s="35" t="s">
        <v>48</v>
      </c>
      <c r="Y144" s="35" t="s">
        <v>48</v>
      </c>
      <c r="Z144" s="35" t="s">
        <v>48</v>
      </c>
      <c r="AA144" s="35" t="s">
        <v>48</v>
      </c>
      <c r="AB144" s="35" t="s">
        <v>48</v>
      </c>
    </row>
    <row r="145" spans="1:28" s="7" customFormat="1" ht="15.75" customHeight="1" x14ac:dyDescent="0.25">
      <c r="A145" s="36" t="s">
        <v>225</v>
      </c>
      <c r="B145" s="37" t="s">
        <v>50</v>
      </c>
      <c r="C145" s="38" t="s">
        <v>37</v>
      </c>
      <c r="D145" s="35">
        <f t="shared" ref="D145:K145" si="50">D115-D130</f>
        <v>-317.20218390337766</v>
      </c>
      <c r="E145" s="35">
        <f t="shared" si="50"/>
        <v>-191.70191991107549</v>
      </c>
      <c r="F145" s="35">
        <f t="shared" si="50"/>
        <v>-87.402559658460959</v>
      </c>
      <c r="G145" s="35">
        <f t="shared" si="50"/>
        <v>50.582947036991278</v>
      </c>
      <c r="H145" s="35">
        <f t="shared" si="50"/>
        <v>128.70758947980164</v>
      </c>
      <c r="I145" s="35">
        <f t="shared" si="50"/>
        <v>98.876133595778796</v>
      </c>
      <c r="J145" s="35">
        <f t="shared" si="50"/>
        <v>149.15930728732152</v>
      </c>
      <c r="K145" s="35">
        <f t="shared" si="50"/>
        <v>144.29176063002538</v>
      </c>
      <c r="L145" s="35">
        <v>-197.69784308197305</v>
      </c>
      <c r="M145" s="35">
        <f t="shared" ref="M145:Z145" si="51">M115-M130</f>
        <v>209.89701738539651</v>
      </c>
      <c r="N145" s="35">
        <f t="shared" si="51"/>
        <v>-23.688154587195086</v>
      </c>
      <c r="O145" s="35">
        <f t="shared" si="51"/>
        <v>211.93242858646562</v>
      </c>
      <c r="P145" s="35">
        <f t="shared" si="51"/>
        <v>-89.223420227553106</v>
      </c>
      <c r="Q145" s="35">
        <f t="shared" si="51"/>
        <v>216.67132962780823</v>
      </c>
      <c r="R145" s="35">
        <f t="shared" si="51"/>
        <v>69.049119891240267</v>
      </c>
      <c r="S145" s="35">
        <f t="shared" si="51"/>
        <v>329.69742289789718</v>
      </c>
      <c r="T145" s="35">
        <f t="shared" si="51"/>
        <v>221.95163320920858</v>
      </c>
      <c r="U145" s="35">
        <f t="shared" si="51"/>
        <v>335.97684640929566</v>
      </c>
      <c r="V145" s="35">
        <f t="shared" si="51"/>
        <v>330.24559843173114</v>
      </c>
      <c r="W145" s="35">
        <f t="shared" si="51"/>
        <v>337.3735296787973</v>
      </c>
      <c r="X145" s="35">
        <f t="shared" si="51"/>
        <v>340.15296638468305</v>
      </c>
      <c r="Y145" s="35">
        <f t="shared" si="51"/>
        <v>338.27865365160739</v>
      </c>
      <c r="Z145" s="35">
        <f t="shared" si="51"/>
        <v>350.35755537622356</v>
      </c>
      <c r="AA145" s="35">
        <f>H145+J145+K145+M145+O145+Q145+S145+U145+W145+Y145</f>
        <v>2401.9858856344167</v>
      </c>
      <c r="AB145" s="35">
        <f>H145+J145+L145+N145+P145+R145+T145+V145+X145+Z145</f>
        <v>1279.0143521634886</v>
      </c>
    </row>
    <row r="146" spans="1:28" s="7" customFormat="1" ht="15.75" customHeight="1" x14ac:dyDescent="0.25">
      <c r="A146" s="36" t="s">
        <v>226</v>
      </c>
      <c r="B146" s="37" t="s">
        <v>52</v>
      </c>
      <c r="C146" s="38" t="s">
        <v>37</v>
      </c>
      <c r="D146" s="35" t="s">
        <v>48</v>
      </c>
      <c r="E146" s="35" t="s">
        <v>48</v>
      </c>
      <c r="F146" s="35" t="s">
        <v>48</v>
      </c>
      <c r="G146" s="35" t="s">
        <v>48</v>
      </c>
      <c r="H146" s="35" t="s">
        <v>48</v>
      </c>
      <c r="I146" s="35" t="s">
        <v>48</v>
      </c>
      <c r="J146" s="35" t="s">
        <v>48</v>
      </c>
      <c r="K146" s="35" t="s">
        <v>48</v>
      </c>
      <c r="L146" s="35" t="s">
        <v>48</v>
      </c>
      <c r="M146" s="35" t="s">
        <v>48</v>
      </c>
      <c r="N146" s="35" t="s">
        <v>48</v>
      </c>
      <c r="O146" s="35" t="s">
        <v>48</v>
      </c>
      <c r="P146" s="35" t="s">
        <v>48</v>
      </c>
      <c r="Q146" s="35" t="s">
        <v>48</v>
      </c>
      <c r="R146" s="35" t="s">
        <v>48</v>
      </c>
      <c r="S146" s="35" t="s">
        <v>48</v>
      </c>
      <c r="T146" s="35" t="s">
        <v>48</v>
      </c>
      <c r="U146" s="35" t="s">
        <v>48</v>
      </c>
      <c r="V146" s="35" t="s">
        <v>48</v>
      </c>
      <c r="W146" s="35" t="s">
        <v>48</v>
      </c>
      <c r="X146" s="35" t="s">
        <v>48</v>
      </c>
      <c r="Y146" s="35" t="s">
        <v>48</v>
      </c>
      <c r="Z146" s="35" t="s">
        <v>48</v>
      </c>
      <c r="AA146" s="35" t="s">
        <v>48</v>
      </c>
      <c r="AB146" s="35" t="s">
        <v>48</v>
      </c>
    </row>
    <row r="147" spans="1:28" s="7" customFormat="1" ht="15.75" customHeight="1" x14ac:dyDescent="0.25">
      <c r="A147" s="36" t="s">
        <v>227</v>
      </c>
      <c r="B147" s="39" t="s">
        <v>54</v>
      </c>
      <c r="C147" s="38" t="s">
        <v>37</v>
      </c>
      <c r="D147" s="35">
        <f t="shared" ref="D147:K148" si="52">D117-D132</f>
        <v>12.350692883600829</v>
      </c>
      <c r="E147" s="35">
        <f t="shared" si="52"/>
        <v>26.316147115093067</v>
      </c>
      <c r="F147" s="35">
        <f t="shared" si="52"/>
        <v>132.55647162712481</v>
      </c>
      <c r="G147" s="35">
        <f t="shared" si="52"/>
        <v>39.737147888688455</v>
      </c>
      <c r="H147" s="35">
        <f t="shared" si="52"/>
        <v>56.852399677625087</v>
      </c>
      <c r="I147" s="35">
        <f t="shared" si="52"/>
        <v>110.11051844140607</v>
      </c>
      <c r="J147" s="35">
        <f t="shared" si="52"/>
        <v>19.862216462677996</v>
      </c>
      <c r="K147" s="35">
        <f t="shared" si="52"/>
        <v>-53.083435410883425</v>
      </c>
      <c r="L147" s="35">
        <v>106.7833038007546</v>
      </c>
      <c r="M147" s="35">
        <f t="shared" ref="M147:Z148" si="53">M117-M132</f>
        <v>103.3849715943374</v>
      </c>
      <c r="N147" s="35">
        <f t="shared" si="53"/>
        <v>28.694471454438091</v>
      </c>
      <c r="O147" s="35">
        <f t="shared" si="53"/>
        <v>-9.024914986044374</v>
      </c>
      <c r="P147" s="35">
        <f t="shared" si="53"/>
        <v>21.185073996972953</v>
      </c>
      <c r="Q147" s="35">
        <f t="shared" si="53"/>
        <v>-9.4383888295485754</v>
      </c>
      <c r="R147" s="35">
        <f t="shared" si="53"/>
        <v>-30.96124145009615</v>
      </c>
      <c r="S147" s="35">
        <f t="shared" si="53"/>
        <v>-9.8845468813071271</v>
      </c>
      <c r="T147" s="35">
        <f t="shared" si="53"/>
        <v>-19.010063156695711</v>
      </c>
      <c r="U147" s="35">
        <f t="shared" si="53"/>
        <v>-10.659216020070648</v>
      </c>
      <c r="V147" s="35">
        <f t="shared" si="53"/>
        <v>-28.803740647334948</v>
      </c>
      <c r="W147" s="35">
        <f t="shared" si="53"/>
        <v>-11.000274228414785</v>
      </c>
      <c r="X147" s="35">
        <f t="shared" si="53"/>
        <v>-29.955890273228345</v>
      </c>
      <c r="Y147" s="35">
        <f t="shared" si="53"/>
        <v>-11.353003528116451</v>
      </c>
      <c r="Z147" s="35">
        <f t="shared" si="53"/>
        <v>-31.15412588415748</v>
      </c>
      <c r="AA147" s="35">
        <f t="shared" ref="AA147:AA148" si="54">H147+J147+K147+M147+O147+Q147+S147+U147+W147+Y147</f>
        <v>65.655807850255101</v>
      </c>
      <c r="AB147" s="35">
        <f t="shared" ref="AB147:AB148" si="55">H147+J147+L147+N147+P147+R147+T147+V147+X147+Z147</f>
        <v>93.492403980956098</v>
      </c>
    </row>
    <row r="148" spans="1:28" s="7" customFormat="1" ht="15.75" customHeight="1" x14ac:dyDescent="0.25">
      <c r="A148" s="36" t="s">
        <v>228</v>
      </c>
      <c r="B148" s="37" t="s">
        <v>56</v>
      </c>
      <c r="C148" s="38" t="s">
        <v>37</v>
      </c>
      <c r="D148" s="35">
        <f t="shared" si="52"/>
        <v>-3.0000000000000001E-3</v>
      </c>
      <c r="E148" s="35">
        <f t="shared" si="52"/>
        <v>0</v>
      </c>
      <c r="F148" s="35">
        <f t="shared" si="52"/>
        <v>0</v>
      </c>
      <c r="G148" s="35">
        <f t="shared" si="52"/>
        <v>0</v>
      </c>
      <c r="H148" s="35">
        <f t="shared" si="52"/>
        <v>0</v>
      </c>
      <c r="I148" s="35">
        <f t="shared" si="52"/>
        <v>0</v>
      </c>
      <c r="J148" s="35">
        <f t="shared" si="52"/>
        <v>0</v>
      </c>
      <c r="K148" s="35">
        <f t="shared" si="52"/>
        <v>0</v>
      </c>
      <c r="L148" s="35">
        <v>0</v>
      </c>
      <c r="M148" s="35">
        <f t="shared" si="53"/>
        <v>0</v>
      </c>
      <c r="N148" s="35">
        <f t="shared" si="53"/>
        <v>0</v>
      </c>
      <c r="O148" s="35">
        <f t="shared" si="53"/>
        <v>0</v>
      </c>
      <c r="P148" s="35">
        <f t="shared" si="53"/>
        <v>0</v>
      </c>
      <c r="Q148" s="35">
        <f t="shared" si="53"/>
        <v>0</v>
      </c>
      <c r="R148" s="35">
        <f t="shared" si="53"/>
        <v>0</v>
      </c>
      <c r="S148" s="35">
        <f t="shared" si="53"/>
        <v>0</v>
      </c>
      <c r="T148" s="35">
        <f t="shared" si="53"/>
        <v>0</v>
      </c>
      <c r="U148" s="35">
        <f t="shared" si="53"/>
        <v>0</v>
      </c>
      <c r="V148" s="35">
        <f t="shared" si="53"/>
        <v>0</v>
      </c>
      <c r="W148" s="35">
        <f t="shared" si="53"/>
        <v>0</v>
      </c>
      <c r="X148" s="35">
        <f t="shared" si="53"/>
        <v>0</v>
      </c>
      <c r="Y148" s="35">
        <f t="shared" si="53"/>
        <v>0</v>
      </c>
      <c r="Z148" s="35">
        <f t="shared" si="53"/>
        <v>0</v>
      </c>
      <c r="AA148" s="35">
        <f t="shared" si="54"/>
        <v>0</v>
      </c>
      <c r="AB148" s="35">
        <f t="shared" si="55"/>
        <v>0</v>
      </c>
    </row>
    <row r="149" spans="1:28" s="7" customFormat="1" ht="15.75" customHeight="1" x14ac:dyDescent="0.25">
      <c r="A149" s="36" t="s">
        <v>229</v>
      </c>
      <c r="B149" s="37" t="s">
        <v>58</v>
      </c>
      <c r="C149" s="38" t="s">
        <v>37</v>
      </c>
      <c r="D149" s="35" t="s">
        <v>48</v>
      </c>
      <c r="E149" s="35" t="s">
        <v>48</v>
      </c>
      <c r="F149" s="35" t="s">
        <v>48</v>
      </c>
      <c r="G149" s="35" t="s">
        <v>48</v>
      </c>
      <c r="H149" s="35" t="s">
        <v>48</v>
      </c>
      <c r="I149" s="35" t="s">
        <v>48</v>
      </c>
      <c r="J149" s="35" t="s">
        <v>48</v>
      </c>
      <c r="K149" s="35" t="s">
        <v>48</v>
      </c>
      <c r="L149" s="35" t="s">
        <v>48</v>
      </c>
      <c r="M149" s="35" t="s">
        <v>48</v>
      </c>
      <c r="N149" s="35" t="s">
        <v>48</v>
      </c>
      <c r="O149" s="35" t="s">
        <v>48</v>
      </c>
      <c r="P149" s="35" t="s">
        <v>48</v>
      </c>
      <c r="Q149" s="35" t="s">
        <v>48</v>
      </c>
      <c r="R149" s="35" t="s">
        <v>48</v>
      </c>
      <c r="S149" s="35" t="s">
        <v>48</v>
      </c>
      <c r="T149" s="35" t="s">
        <v>48</v>
      </c>
      <c r="U149" s="35" t="s">
        <v>48</v>
      </c>
      <c r="V149" s="35" t="s">
        <v>48</v>
      </c>
      <c r="W149" s="35" t="s">
        <v>48</v>
      </c>
      <c r="X149" s="35" t="s">
        <v>48</v>
      </c>
      <c r="Y149" s="35" t="s">
        <v>48</v>
      </c>
      <c r="Z149" s="35" t="s">
        <v>48</v>
      </c>
      <c r="AA149" s="35" t="s">
        <v>48</v>
      </c>
      <c r="AB149" s="35" t="s">
        <v>48</v>
      </c>
    </row>
    <row r="150" spans="1:28" s="7" customFormat="1" ht="31.5" customHeight="1" x14ac:dyDescent="0.25">
      <c r="A150" s="36" t="s">
        <v>230</v>
      </c>
      <c r="B150" s="39" t="s">
        <v>60</v>
      </c>
      <c r="C150" s="38" t="s">
        <v>37</v>
      </c>
      <c r="D150" s="35" t="s">
        <v>48</v>
      </c>
      <c r="E150" s="35" t="s">
        <v>48</v>
      </c>
      <c r="F150" s="35" t="s">
        <v>48</v>
      </c>
      <c r="G150" s="35" t="s">
        <v>48</v>
      </c>
      <c r="H150" s="35" t="s">
        <v>48</v>
      </c>
      <c r="I150" s="35" t="s">
        <v>48</v>
      </c>
      <c r="J150" s="35" t="s">
        <v>48</v>
      </c>
      <c r="K150" s="35" t="s">
        <v>48</v>
      </c>
      <c r="L150" s="35" t="s">
        <v>48</v>
      </c>
      <c r="M150" s="35" t="s">
        <v>48</v>
      </c>
      <c r="N150" s="35" t="s">
        <v>48</v>
      </c>
      <c r="O150" s="35" t="s">
        <v>48</v>
      </c>
      <c r="P150" s="35" t="s">
        <v>48</v>
      </c>
      <c r="Q150" s="35" t="s">
        <v>48</v>
      </c>
      <c r="R150" s="35" t="s">
        <v>48</v>
      </c>
      <c r="S150" s="35" t="s">
        <v>48</v>
      </c>
      <c r="T150" s="35" t="s">
        <v>48</v>
      </c>
      <c r="U150" s="35" t="s">
        <v>48</v>
      </c>
      <c r="V150" s="35" t="s">
        <v>48</v>
      </c>
      <c r="W150" s="35" t="s">
        <v>48</v>
      </c>
      <c r="X150" s="35" t="s">
        <v>48</v>
      </c>
      <c r="Y150" s="35" t="s">
        <v>48</v>
      </c>
      <c r="Z150" s="35" t="s">
        <v>48</v>
      </c>
      <c r="AA150" s="35" t="s">
        <v>48</v>
      </c>
      <c r="AB150" s="35" t="s">
        <v>48</v>
      </c>
    </row>
    <row r="151" spans="1:28" s="7" customFormat="1" ht="15.75" customHeight="1" x14ac:dyDescent="0.25">
      <c r="A151" s="36" t="s">
        <v>231</v>
      </c>
      <c r="B151" s="40" t="s">
        <v>62</v>
      </c>
      <c r="C151" s="38" t="s">
        <v>37</v>
      </c>
      <c r="D151" s="35" t="s">
        <v>48</v>
      </c>
      <c r="E151" s="35" t="s">
        <v>48</v>
      </c>
      <c r="F151" s="35" t="s">
        <v>48</v>
      </c>
      <c r="G151" s="35" t="s">
        <v>48</v>
      </c>
      <c r="H151" s="35" t="s">
        <v>48</v>
      </c>
      <c r="I151" s="35" t="s">
        <v>48</v>
      </c>
      <c r="J151" s="35" t="s">
        <v>48</v>
      </c>
      <c r="K151" s="35" t="s">
        <v>48</v>
      </c>
      <c r="L151" s="35" t="s">
        <v>48</v>
      </c>
      <c r="M151" s="35" t="s">
        <v>48</v>
      </c>
      <c r="N151" s="35" t="s">
        <v>48</v>
      </c>
      <c r="O151" s="35" t="s">
        <v>48</v>
      </c>
      <c r="P151" s="35" t="s">
        <v>48</v>
      </c>
      <c r="Q151" s="35" t="s">
        <v>48</v>
      </c>
      <c r="R151" s="35" t="s">
        <v>48</v>
      </c>
      <c r="S151" s="35" t="s">
        <v>48</v>
      </c>
      <c r="T151" s="35" t="s">
        <v>48</v>
      </c>
      <c r="U151" s="35" t="s">
        <v>48</v>
      </c>
      <c r="V151" s="35" t="s">
        <v>48</v>
      </c>
      <c r="W151" s="35" t="s">
        <v>48</v>
      </c>
      <c r="X151" s="35" t="s">
        <v>48</v>
      </c>
      <c r="Y151" s="35" t="s">
        <v>48</v>
      </c>
      <c r="Z151" s="35" t="s">
        <v>48</v>
      </c>
      <c r="AA151" s="35" t="s">
        <v>48</v>
      </c>
      <c r="AB151" s="35" t="s">
        <v>48</v>
      </c>
    </row>
    <row r="152" spans="1:28" s="7" customFormat="1" ht="15.75" customHeight="1" x14ac:dyDescent="0.25">
      <c r="A152" s="36" t="s">
        <v>232</v>
      </c>
      <c r="B152" s="40" t="s">
        <v>64</v>
      </c>
      <c r="C152" s="38" t="s">
        <v>37</v>
      </c>
      <c r="D152" s="35" t="s">
        <v>48</v>
      </c>
      <c r="E152" s="35" t="s">
        <v>48</v>
      </c>
      <c r="F152" s="35" t="s">
        <v>48</v>
      </c>
      <c r="G152" s="35" t="s">
        <v>48</v>
      </c>
      <c r="H152" s="35" t="s">
        <v>48</v>
      </c>
      <c r="I152" s="35" t="s">
        <v>48</v>
      </c>
      <c r="J152" s="35" t="s">
        <v>48</v>
      </c>
      <c r="K152" s="35" t="s">
        <v>48</v>
      </c>
      <c r="L152" s="35" t="s">
        <v>48</v>
      </c>
      <c r="M152" s="35" t="s">
        <v>48</v>
      </c>
      <c r="N152" s="35" t="s">
        <v>48</v>
      </c>
      <c r="O152" s="35" t="s">
        <v>48</v>
      </c>
      <c r="P152" s="35" t="s">
        <v>48</v>
      </c>
      <c r="Q152" s="35" t="s">
        <v>48</v>
      </c>
      <c r="R152" s="35" t="s">
        <v>48</v>
      </c>
      <c r="S152" s="35" t="s">
        <v>48</v>
      </c>
      <c r="T152" s="35" t="s">
        <v>48</v>
      </c>
      <c r="U152" s="35" t="s">
        <v>48</v>
      </c>
      <c r="V152" s="35" t="s">
        <v>48</v>
      </c>
      <c r="W152" s="35" t="s">
        <v>48</v>
      </c>
      <c r="X152" s="35" t="s">
        <v>48</v>
      </c>
      <c r="Y152" s="35" t="s">
        <v>48</v>
      </c>
      <c r="Z152" s="35" t="s">
        <v>48</v>
      </c>
      <c r="AA152" s="35" t="s">
        <v>48</v>
      </c>
      <c r="AB152" s="35" t="s">
        <v>48</v>
      </c>
    </row>
    <row r="153" spans="1:28" s="7" customFormat="1" ht="15.75" customHeight="1" x14ac:dyDescent="0.25">
      <c r="A153" s="36" t="s">
        <v>233</v>
      </c>
      <c r="B153" s="37" t="s">
        <v>66</v>
      </c>
      <c r="C153" s="38" t="s">
        <v>37</v>
      </c>
      <c r="D153" s="35">
        <f t="shared" ref="D153:K153" si="56">D123-D138</f>
        <v>-1.5096088532646208</v>
      </c>
      <c r="E153" s="35">
        <f t="shared" si="56"/>
        <v>-189.6673352258727</v>
      </c>
      <c r="F153" s="35">
        <f t="shared" si="56"/>
        <v>14.154440542483991</v>
      </c>
      <c r="G153" s="35">
        <f t="shared" si="56"/>
        <v>22.101726109231045</v>
      </c>
      <c r="H153" s="35">
        <f t="shared" si="56"/>
        <v>31.637550252296851</v>
      </c>
      <c r="I153" s="35">
        <f t="shared" si="56"/>
        <v>25.591648626639639</v>
      </c>
      <c r="J153" s="35">
        <f t="shared" si="56"/>
        <v>42.424080180615604</v>
      </c>
      <c r="K153" s="35">
        <f t="shared" si="56"/>
        <v>27.95180779650412</v>
      </c>
      <c r="L153" s="35">
        <v>43.48714690408822</v>
      </c>
      <c r="M153" s="35">
        <f t="shared" ref="M153:Z153" si="57">M123-M138</f>
        <v>23.782314838073471</v>
      </c>
      <c r="N153" s="35">
        <f t="shared" si="57"/>
        <v>49.890353569832925</v>
      </c>
      <c r="O153" s="35">
        <f t="shared" si="57"/>
        <v>24.680551009520965</v>
      </c>
      <c r="P153" s="35">
        <f t="shared" si="57"/>
        <v>16.793361089004776</v>
      </c>
      <c r="Q153" s="35">
        <f t="shared" si="57"/>
        <v>23.335075908528484</v>
      </c>
      <c r="R153" s="35">
        <f t="shared" si="57"/>
        <v>16.465144721947169</v>
      </c>
      <c r="S153" s="35">
        <f t="shared" si="57"/>
        <v>23.989612540230805</v>
      </c>
      <c r="T153" s="35">
        <f t="shared" si="57"/>
        <v>17.175891372785713</v>
      </c>
      <c r="U153" s="35">
        <f t="shared" si="57"/>
        <v>20.885520513324678</v>
      </c>
      <c r="V153" s="35">
        <f t="shared" si="57"/>
        <v>18.457417020934852</v>
      </c>
      <c r="W153" s="35">
        <f t="shared" si="57"/>
        <v>21.81620105825408</v>
      </c>
      <c r="X153" s="35">
        <f t="shared" si="57"/>
        <v>12.502853331561928</v>
      </c>
      <c r="Y153" s="35">
        <f t="shared" si="57"/>
        <v>22.800052736005878</v>
      </c>
      <c r="Z153" s="35">
        <f t="shared" si="57"/>
        <v>6.3299135401308799</v>
      </c>
      <c r="AA153" s="35">
        <f t="shared" ref="AA153:AA158" si="58">H153+J153+K153+M153+O153+Q153+S153+U153+W153+Y153</f>
        <v>263.30276683335495</v>
      </c>
      <c r="AB153" s="35">
        <f t="shared" ref="AB153:AB158" si="59">H153+J153+L153+N153+P153+R153+T153+V153+X153+Z153</f>
        <v>255.16371198319894</v>
      </c>
    </row>
    <row r="154" spans="1:28" s="31" customFormat="1" ht="15.75" customHeight="1" x14ac:dyDescent="0.25">
      <c r="A154" s="32" t="s">
        <v>234</v>
      </c>
      <c r="B154" s="33" t="s">
        <v>235</v>
      </c>
      <c r="C154" s="34" t="s">
        <v>37</v>
      </c>
      <c r="D154" s="35">
        <f>SUM(D155:D158)</f>
        <v>0</v>
      </c>
      <c r="E154" s="35">
        <f t="shared" ref="E154:Z154" si="60">SUM(E155:E158)</f>
        <v>0</v>
      </c>
      <c r="F154" s="35">
        <f t="shared" si="60"/>
        <v>59.308352511147831</v>
      </c>
      <c r="G154" s="35">
        <f t="shared" si="60"/>
        <v>112.42182103491078</v>
      </c>
      <c r="H154" s="35">
        <f t="shared" si="60"/>
        <v>217.19753940972359</v>
      </c>
      <c r="I154" s="35">
        <f t="shared" si="60"/>
        <v>234.57830066382451</v>
      </c>
      <c r="J154" s="35">
        <f t="shared" si="60"/>
        <v>211.44560393061511</v>
      </c>
      <c r="K154" s="35">
        <f t="shared" si="60"/>
        <v>119.16013301564607</v>
      </c>
      <c r="L154" s="35">
        <f t="shared" si="60"/>
        <v>0</v>
      </c>
      <c r="M154" s="35">
        <f t="shared" si="60"/>
        <v>337.0643038178074</v>
      </c>
      <c r="N154" s="35">
        <f t="shared" si="60"/>
        <v>54.896670437075926</v>
      </c>
      <c r="O154" s="35">
        <f t="shared" si="60"/>
        <v>227.58806460994222</v>
      </c>
      <c r="P154" s="35">
        <f t="shared" si="60"/>
        <v>0</v>
      </c>
      <c r="Q154" s="35">
        <f t="shared" si="60"/>
        <v>230.56801670678814</v>
      </c>
      <c r="R154" s="35">
        <f t="shared" si="60"/>
        <v>54.553023163091282</v>
      </c>
      <c r="S154" s="35">
        <f t="shared" si="60"/>
        <v>343.80248855682083</v>
      </c>
      <c r="T154" s="35">
        <f t="shared" si="60"/>
        <v>220.11746142529859</v>
      </c>
      <c r="U154" s="35">
        <f t="shared" si="60"/>
        <v>346.20315090254974</v>
      </c>
      <c r="V154" s="35">
        <f t="shared" si="60"/>
        <v>319.899274805331</v>
      </c>
      <c r="W154" s="35">
        <f t="shared" si="60"/>
        <v>348.18945650863657</v>
      </c>
      <c r="X154" s="35">
        <f t="shared" si="60"/>
        <v>322.69992944301663</v>
      </c>
      <c r="Y154" s="35">
        <f t="shared" si="60"/>
        <v>349.72570285949678</v>
      </c>
      <c r="Z154" s="35">
        <f t="shared" si="60"/>
        <v>325.53334303219697</v>
      </c>
      <c r="AA154" s="35">
        <f t="shared" si="58"/>
        <v>2730.9444603180264</v>
      </c>
      <c r="AB154" s="35">
        <f t="shared" si="59"/>
        <v>1726.3428456463494</v>
      </c>
    </row>
    <row r="155" spans="1:28" s="7" customFormat="1" ht="15.75" customHeight="1" x14ac:dyDescent="0.25">
      <c r="A155" s="36" t="s">
        <v>236</v>
      </c>
      <c r="B155" s="45" t="s">
        <v>237</v>
      </c>
      <c r="C155" s="38" t="s">
        <v>37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f>IF(L139&gt;0,L382+L398,0)</f>
        <v>0</v>
      </c>
      <c r="M155" s="35">
        <v>0</v>
      </c>
      <c r="N155" s="35">
        <f>IF(N139&gt;0,N382+N398,0)</f>
        <v>0</v>
      </c>
      <c r="O155" s="35">
        <v>0</v>
      </c>
      <c r="P155" s="35">
        <f>IF(P139&gt;0,P382+P398,0)</f>
        <v>0</v>
      </c>
      <c r="Q155" s="35">
        <v>0</v>
      </c>
      <c r="R155" s="35">
        <f>IF(R139&gt;0,R382+R398,0)</f>
        <v>0</v>
      </c>
      <c r="S155" s="35">
        <v>0</v>
      </c>
      <c r="T155" s="35">
        <f>IF(T139&gt;0,T382+T398,0)</f>
        <v>0</v>
      </c>
      <c r="U155" s="35">
        <v>0</v>
      </c>
      <c r="V155" s="35">
        <f>IF(V139&gt;0,V382+V398,0)</f>
        <v>0</v>
      </c>
      <c r="W155" s="35">
        <v>0</v>
      </c>
      <c r="X155" s="35">
        <f>IF(X139&gt;0,X382+X398,0)</f>
        <v>0</v>
      </c>
      <c r="Y155" s="35">
        <v>0</v>
      </c>
      <c r="Z155" s="35">
        <f>IF(Z139&gt;0,Z382+Z398,0)</f>
        <v>0</v>
      </c>
      <c r="AA155" s="35">
        <f t="shared" si="58"/>
        <v>0</v>
      </c>
      <c r="AB155" s="35">
        <f t="shared" si="59"/>
        <v>0</v>
      </c>
    </row>
    <row r="156" spans="1:28" s="7" customFormat="1" ht="15.75" customHeight="1" x14ac:dyDescent="0.25">
      <c r="A156" s="36" t="s">
        <v>238</v>
      </c>
      <c r="B156" s="45" t="s">
        <v>239</v>
      </c>
      <c r="C156" s="38" t="s">
        <v>37</v>
      </c>
      <c r="D156" s="35">
        <v>0</v>
      </c>
      <c r="E156" s="35">
        <v>0</v>
      </c>
      <c r="F156" s="35">
        <v>1.8601998393833032</v>
      </c>
      <c r="G156" s="35">
        <v>3.7463579665376865</v>
      </c>
      <c r="H156" s="35">
        <v>3.6716392383310383</v>
      </c>
      <c r="I156" s="35">
        <v>2.4338943652999596</v>
      </c>
      <c r="J156" s="35">
        <v>0</v>
      </c>
      <c r="K156" s="35">
        <v>2.162201266616647</v>
      </c>
      <c r="L156" s="35">
        <v>0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58"/>
        <v>5.8338405049476858</v>
      </c>
      <c r="AB156" s="35">
        <f t="shared" si="59"/>
        <v>3.6716392383310383</v>
      </c>
    </row>
    <row r="157" spans="1:28" s="7" customFormat="1" ht="15.75" customHeight="1" x14ac:dyDescent="0.25">
      <c r="A157" s="36" t="s">
        <v>240</v>
      </c>
      <c r="B157" s="45" t="s">
        <v>241</v>
      </c>
      <c r="C157" s="38" t="s">
        <v>37</v>
      </c>
      <c r="D157" s="35">
        <v>0</v>
      </c>
      <c r="E157" s="35">
        <v>0</v>
      </c>
      <c r="F157" s="35">
        <v>23.539203085754735</v>
      </c>
      <c r="G157" s="35">
        <v>35.953631243641205</v>
      </c>
      <c r="H157" s="35">
        <v>17.370989197883492</v>
      </c>
      <c r="I157" s="35">
        <v>112.68722225986001</v>
      </c>
      <c r="J157" s="35">
        <v>0</v>
      </c>
      <c r="K157" s="35">
        <v>38.005305199906608</v>
      </c>
      <c r="L157" s="35">
        <v>0</v>
      </c>
      <c r="M157" s="35">
        <v>80.04027770512036</v>
      </c>
      <c r="N157" s="35">
        <v>14.526547608254377</v>
      </c>
      <c r="O157" s="35">
        <v>108.09390627585444</v>
      </c>
      <c r="P157" s="35">
        <v>0</v>
      </c>
      <c r="Q157" s="35">
        <v>108.13870680876362</v>
      </c>
      <c r="R157" s="35">
        <v>20.007269205155858</v>
      </c>
      <c r="S157" s="35">
        <v>171.9012442784109</v>
      </c>
      <c r="T157" s="35">
        <v>62.738803264843966</v>
      </c>
      <c r="U157" s="35">
        <v>173.10157545127484</v>
      </c>
      <c r="V157" s="35">
        <v>137.86138919513655</v>
      </c>
      <c r="W157" s="35">
        <v>170.76173693393994</v>
      </c>
      <c r="X157" s="35">
        <v>140.86433602343183</v>
      </c>
      <c r="Y157" s="35">
        <v>163.53079735220931</v>
      </c>
      <c r="Z157" s="35">
        <v>143.76862807411439</v>
      </c>
      <c r="AA157" s="35">
        <f t="shared" si="58"/>
        <v>1030.9445392033635</v>
      </c>
      <c r="AB157" s="35">
        <f t="shared" si="59"/>
        <v>537.13796256882051</v>
      </c>
    </row>
    <row r="158" spans="1:28" s="7" customFormat="1" ht="18" customHeight="1" x14ac:dyDescent="0.25">
      <c r="A158" s="36" t="s">
        <v>242</v>
      </c>
      <c r="B158" s="45" t="s">
        <v>243</v>
      </c>
      <c r="C158" s="38" t="s">
        <v>37</v>
      </c>
      <c r="D158" s="35">
        <v>0</v>
      </c>
      <c r="E158" s="35">
        <v>0</v>
      </c>
      <c r="F158" s="35">
        <v>33.908949586009797</v>
      </c>
      <c r="G158" s="35">
        <v>72.721831824731879</v>
      </c>
      <c r="H158" s="35">
        <v>196.15491097350906</v>
      </c>
      <c r="I158" s="35">
        <v>119.45718403866455</v>
      </c>
      <c r="J158" s="35">
        <v>211.44560393061511</v>
      </c>
      <c r="K158" s="35">
        <v>78.992626549122804</v>
      </c>
      <c r="L158" s="35">
        <f>IF(L139&gt;0,L139-L155-L156-L157,0)</f>
        <v>0</v>
      </c>
      <c r="M158" s="35">
        <v>257.02402611268701</v>
      </c>
      <c r="N158" s="46">
        <f>IF(N139&gt;0,N139-N155-N156-N157,0)</f>
        <v>40.37012282882155</v>
      </c>
      <c r="O158" s="35">
        <v>119.49415833408779</v>
      </c>
      <c r="P158" s="46">
        <f>IF(P139&gt;0,P139-P155-P156-P157,0)</f>
        <v>0</v>
      </c>
      <c r="Q158" s="35">
        <v>122.42930989802453</v>
      </c>
      <c r="R158" s="46">
        <f>IF(R139&gt;0,R139-R155-R156-R157,0)</f>
        <v>34.545753957935425</v>
      </c>
      <c r="S158" s="35">
        <v>171.90124427840993</v>
      </c>
      <c r="T158" s="46">
        <f>IF(T139&gt;0,T139-T155-T156-T157,0)</f>
        <v>157.37865816045462</v>
      </c>
      <c r="U158" s="35">
        <v>173.1015754512749</v>
      </c>
      <c r="V158" s="46">
        <f>IF(V139&gt;0,V139-V155-V156-V157,0)</f>
        <v>182.03788561019445</v>
      </c>
      <c r="W158" s="35">
        <v>177.42771957469662</v>
      </c>
      <c r="X158" s="46">
        <f>IF(X139&gt;0,X139-X155-X156-X157,0)</f>
        <v>181.8355934195848</v>
      </c>
      <c r="Y158" s="35">
        <v>186.19490550728747</v>
      </c>
      <c r="Z158" s="46">
        <f>IF(Z139&gt;0,Z139-Z155-Z156-Z157,0)</f>
        <v>181.76471495808258</v>
      </c>
      <c r="AA158" s="35">
        <f t="shared" si="58"/>
        <v>1694.166080609715</v>
      </c>
      <c r="AB158" s="35">
        <f t="shared" si="59"/>
        <v>1185.5332438391977</v>
      </c>
    </row>
    <row r="159" spans="1:28" s="31" customFormat="1" ht="18" customHeight="1" x14ac:dyDescent="0.25">
      <c r="A159" s="32" t="s">
        <v>244</v>
      </c>
      <c r="B159" s="33" t="s">
        <v>129</v>
      </c>
      <c r="C159" s="34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x14ac:dyDescent="0.25">
      <c r="A160" s="36" t="s">
        <v>245</v>
      </c>
      <c r="B160" s="45" t="s">
        <v>246</v>
      </c>
      <c r="C160" s="38" t="s">
        <v>37</v>
      </c>
      <c r="D160" s="35">
        <f t="shared" ref="D160:Z160" si="61">D109+D105+D69</f>
        <v>217.00724682987033</v>
      </c>
      <c r="E160" s="35">
        <f t="shared" si="61"/>
        <v>194.90417821793596</v>
      </c>
      <c r="F160" s="35">
        <f t="shared" si="61"/>
        <v>703.25560462956753</v>
      </c>
      <c r="G160" s="35">
        <f t="shared" si="61"/>
        <v>798.00657273246452</v>
      </c>
      <c r="H160" s="35">
        <f t="shared" si="61"/>
        <v>838.66022488900956</v>
      </c>
      <c r="I160" s="35">
        <f t="shared" si="61"/>
        <v>1004.5862295826371</v>
      </c>
      <c r="J160" s="35">
        <f t="shared" si="61"/>
        <v>781.66128002915525</v>
      </c>
      <c r="K160" s="35">
        <f t="shared" si="61"/>
        <v>843.79207011248013</v>
      </c>
      <c r="L160" s="35">
        <f t="shared" si="61"/>
        <v>603.66093103081982</v>
      </c>
      <c r="M160" s="35">
        <f t="shared" si="61"/>
        <v>1050.4285897026166</v>
      </c>
      <c r="N160" s="35">
        <f t="shared" si="61"/>
        <v>762.81408597372797</v>
      </c>
      <c r="O160" s="35">
        <f t="shared" si="61"/>
        <v>873.43461575049719</v>
      </c>
      <c r="P160" s="35">
        <f t="shared" si="61"/>
        <v>656.87565041455991</v>
      </c>
      <c r="Q160" s="35">
        <f t="shared" si="61"/>
        <v>879.56818108746222</v>
      </c>
      <c r="R160" s="35">
        <f t="shared" si="61"/>
        <v>813.20528414417015</v>
      </c>
      <c r="S160" s="35">
        <f t="shared" si="61"/>
        <v>987.52098323756991</v>
      </c>
      <c r="T160" s="35">
        <f t="shared" si="61"/>
        <v>945.32699522400776</v>
      </c>
      <c r="U160" s="35">
        <f t="shared" si="61"/>
        <v>1009.8304149013313</v>
      </c>
      <c r="V160" s="35">
        <f t="shared" si="61"/>
        <v>1019.3627270656677</v>
      </c>
      <c r="W160" s="35">
        <f t="shared" si="61"/>
        <v>1032.3942447898037</v>
      </c>
      <c r="X160" s="35">
        <f t="shared" si="61"/>
        <v>1024.0983068690612</v>
      </c>
      <c r="Y160" s="35">
        <f t="shared" si="61"/>
        <v>1055.1987385244777</v>
      </c>
      <c r="Z160" s="35">
        <f t="shared" si="61"/>
        <v>1028.9303252726631</v>
      </c>
      <c r="AA160" s="35">
        <f>H160+J160+K160+M160+O160+Q160+S160+U160+W160+Y160</f>
        <v>9352.4893430244028</v>
      </c>
      <c r="AB160" s="35">
        <f>H160+J160+L160+N160+P160+R160+T160+V160+X160+Z160</f>
        <v>8474.5958109128442</v>
      </c>
    </row>
    <row r="161" spans="1:28" s="7" customFormat="1" ht="18" customHeight="1" x14ac:dyDescent="0.25">
      <c r="A161" s="36" t="s">
        <v>247</v>
      </c>
      <c r="B161" s="45" t="s">
        <v>248</v>
      </c>
      <c r="C161" s="38" t="s">
        <v>37</v>
      </c>
      <c r="D161" s="35">
        <v>1093.297</v>
      </c>
      <c r="E161" s="35">
        <v>1548.289</v>
      </c>
      <c r="F161" s="35">
        <v>2058.1624660000002</v>
      </c>
      <c r="G161" s="35">
        <v>1721.9297759999999</v>
      </c>
      <c r="H161" s="35">
        <v>1721.9307759999999</v>
      </c>
      <c r="I161" s="35">
        <v>1556.7397759999997</v>
      </c>
      <c r="J161" s="35">
        <v>1703.5328861689873</v>
      </c>
      <c r="K161" s="35">
        <v>1521.2307285813699</v>
      </c>
      <c r="L161" s="35">
        <v>1521.230729024945</v>
      </c>
      <c r="M161" s="35">
        <v>1520.4124375430713</v>
      </c>
      <c r="N161" s="35">
        <v>1356.4008105818616</v>
      </c>
      <c r="O161" s="35">
        <v>1285.4124375430713</v>
      </c>
      <c r="P161" s="35">
        <v>1475.3759642402915</v>
      </c>
      <c r="Q161" s="35">
        <v>1116.1934375430712</v>
      </c>
      <c r="R161" s="35">
        <v>1475.0881128681142</v>
      </c>
      <c r="S161" s="35">
        <v>971.19343754307135</v>
      </c>
      <c r="T161" s="35">
        <v>1413.6444410630313</v>
      </c>
      <c r="U161" s="35">
        <v>731.15761173711303</v>
      </c>
      <c r="V161" s="35">
        <v>1122.3134814043667</v>
      </c>
      <c r="W161" s="35">
        <v>501.15761173711297</v>
      </c>
      <c r="X161" s="35">
        <v>787.65010815980963</v>
      </c>
      <c r="Y161" s="35">
        <v>301.15761173711297</v>
      </c>
      <c r="Z161" s="35">
        <v>531.89610408297085</v>
      </c>
      <c r="AA161" s="35" t="s">
        <v>48</v>
      </c>
      <c r="AB161" s="35" t="s">
        <v>48</v>
      </c>
    </row>
    <row r="162" spans="1:28" s="7" customFormat="1" ht="18" customHeight="1" x14ac:dyDescent="0.25">
      <c r="A162" s="36" t="s">
        <v>249</v>
      </c>
      <c r="B162" s="41" t="s">
        <v>250</v>
      </c>
      <c r="C162" s="38" t="s">
        <v>37</v>
      </c>
      <c r="D162" s="35">
        <v>0</v>
      </c>
      <c r="E162" s="35">
        <v>0</v>
      </c>
      <c r="F162" s="35">
        <v>0</v>
      </c>
      <c r="G162" s="35">
        <v>-62.018126000000009</v>
      </c>
      <c r="H162" s="35">
        <v>0</v>
      </c>
      <c r="I162" s="35">
        <v>5.1133870860922981</v>
      </c>
      <c r="J162" s="35">
        <v>0</v>
      </c>
      <c r="K162" s="35">
        <v>0</v>
      </c>
      <c r="L162" s="35">
        <v>0</v>
      </c>
      <c r="M162" s="35">
        <v>0</v>
      </c>
      <c r="N162" s="35">
        <v>595.65994481311009</v>
      </c>
      <c r="O162" s="35">
        <v>0</v>
      </c>
      <c r="P162" s="35">
        <v>596.63509847154012</v>
      </c>
      <c r="Q162" s="35">
        <v>0</v>
      </c>
      <c r="R162" s="35">
        <v>596.34724709936256</v>
      </c>
      <c r="S162" s="35">
        <v>0</v>
      </c>
      <c r="T162" s="35">
        <v>534.90357529427968</v>
      </c>
      <c r="U162" s="35">
        <v>0</v>
      </c>
      <c r="V162" s="35">
        <v>243.57261563561514</v>
      </c>
      <c r="W162" s="35">
        <v>0</v>
      </c>
      <c r="X162" s="35">
        <v>42.90924239105798</v>
      </c>
      <c r="Y162" s="35">
        <v>0</v>
      </c>
      <c r="Z162" s="35">
        <v>143.89610408297133</v>
      </c>
      <c r="AA162" s="35" t="s">
        <v>48</v>
      </c>
      <c r="AB162" s="35" t="s">
        <v>48</v>
      </c>
    </row>
    <row r="163" spans="1:28" s="7" customFormat="1" ht="18" customHeight="1" x14ac:dyDescent="0.25">
      <c r="A163" s="36" t="s">
        <v>251</v>
      </c>
      <c r="B163" s="45" t="s">
        <v>252</v>
      </c>
      <c r="C163" s="38" t="s">
        <v>37</v>
      </c>
      <c r="D163" s="35">
        <v>1548.289</v>
      </c>
      <c r="E163" s="35">
        <v>2058.1624660000002</v>
      </c>
      <c r="F163" s="35">
        <v>1721.9307759999999</v>
      </c>
      <c r="G163" s="35">
        <v>1556.7397759999997</v>
      </c>
      <c r="H163" s="35">
        <v>1703.5343861689873</v>
      </c>
      <c r="I163" s="35">
        <v>1686.1897759999997</v>
      </c>
      <c r="J163" s="35">
        <v>1521.2307285813699</v>
      </c>
      <c r="K163" s="35">
        <v>1520.4124375430713</v>
      </c>
      <c r="L163" s="35">
        <v>1356.4008105818616</v>
      </c>
      <c r="M163" s="35">
        <v>1285.4124375430713</v>
      </c>
      <c r="N163" s="35">
        <v>1475.3759642402915</v>
      </c>
      <c r="O163" s="35">
        <v>1116.1934375430712</v>
      </c>
      <c r="P163" s="35">
        <v>1475.0881128681142</v>
      </c>
      <c r="Q163" s="35">
        <v>971.19343754307135</v>
      </c>
      <c r="R163" s="35">
        <v>1413.6444410630313</v>
      </c>
      <c r="S163" s="35">
        <v>731.15761173711303</v>
      </c>
      <c r="T163" s="35">
        <v>1122.3134814043667</v>
      </c>
      <c r="U163" s="35">
        <v>501.15761173711297</v>
      </c>
      <c r="V163" s="35">
        <v>787.65010815980963</v>
      </c>
      <c r="W163" s="35">
        <v>301.15761173711297</v>
      </c>
      <c r="X163" s="35">
        <v>531.89610408297085</v>
      </c>
      <c r="Y163" s="35">
        <v>101.15761173711294</v>
      </c>
      <c r="Z163" s="35">
        <v>276.92000906332186</v>
      </c>
      <c r="AA163" s="35" t="s">
        <v>48</v>
      </c>
      <c r="AB163" s="35" t="s">
        <v>48</v>
      </c>
    </row>
    <row r="164" spans="1:28" s="7" customFormat="1" ht="18" customHeight="1" x14ac:dyDescent="0.25">
      <c r="A164" s="36" t="s">
        <v>253</v>
      </c>
      <c r="B164" s="41" t="s">
        <v>254</v>
      </c>
      <c r="C164" s="38" t="s">
        <v>37</v>
      </c>
      <c r="D164" s="35">
        <v>0</v>
      </c>
      <c r="E164" s="35">
        <v>0</v>
      </c>
      <c r="F164" s="35">
        <v>0</v>
      </c>
      <c r="G164" s="35">
        <v>5.1133870860922981</v>
      </c>
      <c r="H164" s="35">
        <v>0</v>
      </c>
      <c r="I164" s="35">
        <v>1303.1128870860923</v>
      </c>
      <c r="J164" s="35">
        <f>L162</f>
        <v>0</v>
      </c>
      <c r="K164" s="35">
        <v>0</v>
      </c>
      <c r="L164" s="35">
        <v>595.65994481311009</v>
      </c>
      <c r="M164" s="35">
        <v>0</v>
      </c>
      <c r="N164" s="35">
        <v>596.63509847154012</v>
      </c>
      <c r="O164" s="35">
        <v>0</v>
      </c>
      <c r="P164" s="35">
        <v>596.34724709936256</v>
      </c>
      <c r="Q164" s="35">
        <v>0</v>
      </c>
      <c r="R164" s="35">
        <v>534.90357529427968</v>
      </c>
      <c r="S164" s="35">
        <v>0</v>
      </c>
      <c r="T164" s="35">
        <v>243.57261563561514</v>
      </c>
      <c r="U164" s="35">
        <v>0</v>
      </c>
      <c r="V164" s="35">
        <v>42.90924239105798</v>
      </c>
      <c r="W164" s="35">
        <v>0</v>
      </c>
      <c r="X164" s="35">
        <v>143.89610408297133</v>
      </c>
      <c r="Y164" s="35">
        <v>0</v>
      </c>
      <c r="Z164" s="35">
        <v>188.92000906332231</v>
      </c>
      <c r="AA164" s="35" t="s">
        <v>48</v>
      </c>
      <c r="AB164" s="35" t="s">
        <v>48</v>
      </c>
    </row>
    <row r="165" spans="1:28" s="7" customFormat="1" ht="31.5" customHeight="1" x14ac:dyDescent="0.25">
      <c r="A165" s="36" t="s">
        <v>255</v>
      </c>
      <c r="B165" s="45" t="s">
        <v>256</v>
      </c>
      <c r="C165" s="34" t="s">
        <v>48</v>
      </c>
      <c r="D165" s="35">
        <f t="shared" ref="D165:Z165" si="62">D163/D160</f>
        <v>7.1347340820089293</v>
      </c>
      <c r="E165" s="35">
        <f t="shared" si="62"/>
        <v>10.559868366180561</v>
      </c>
      <c r="F165" s="35">
        <f t="shared" si="62"/>
        <v>2.4485134063126432</v>
      </c>
      <c r="G165" s="35">
        <f t="shared" si="62"/>
        <v>1.9507856566513571</v>
      </c>
      <c r="H165" s="35">
        <f t="shared" si="62"/>
        <v>2.0312569209949567</v>
      </c>
      <c r="I165" s="35">
        <f t="shared" si="62"/>
        <v>1.6784918271282097</v>
      </c>
      <c r="J165" s="35">
        <f t="shared" si="62"/>
        <v>1.9461508039961113</v>
      </c>
      <c r="K165" s="35">
        <f t="shared" si="62"/>
        <v>1.8018804530130219</v>
      </c>
      <c r="L165" s="35">
        <f t="shared" si="62"/>
        <v>2.2469580866624126</v>
      </c>
      <c r="M165" s="35">
        <f t="shared" si="62"/>
        <v>1.2237028296297421</v>
      </c>
      <c r="N165" s="35">
        <f t="shared" si="62"/>
        <v>1.9341226012587094</v>
      </c>
      <c r="O165" s="35">
        <f t="shared" si="62"/>
        <v>1.2779358837112083</v>
      </c>
      <c r="P165" s="35">
        <f t="shared" si="62"/>
        <v>2.2456124107160513</v>
      </c>
      <c r="Q165" s="35">
        <f t="shared" si="62"/>
        <v>1.1041707265289284</v>
      </c>
      <c r="R165" s="35">
        <f t="shared" si="62"/>
        <v>1.7383611108119799</v>
      </c>
      <c r="S165" s="35">
        <f t="shared" si="62"/>
        <v>0.74039703879509056</v>
      </c>
      <c r="T165" s="35">
        <f t="shared" si="62"/>
        <v>1.1872225029799552</v>
      </c>
      <c r="U165" s="35">
        <f t="shared" si="62"/>
        <v>0.4962789834232515</v>
      </c>
      <c r="V165" s="35">
        <f t="shared" si="62"/>
        <v>0.77268874684788125</v>
      </c>
      <c r="W165" s="35">
        <f t="shared" si="62"/>
        <v>0.29170795290362056</v>
      </c>
      <c r="X165" s="35">
        <f t="shared" si="62"/>
        <v>0.51937992721530579</v>
      </c>
      <c r="Y165" s="35">
        <f t="shared" si="62"/>
        <v>9.5865933159250433E-2</v>
      </c>
      <c r="Z165" s="35">
        <f t="shared" si="62"/>
        <v>0.26913387841877334</v>
      </c>
      <c r="AA165" s="35" t="s">
        <v>48</v>
      </c>
      <c r="AB165" s="35" t="s">
        <v>48</v>
      </c>
    </row>
    <row r="166" spans="1:28" s="31" customFormat="1" x14ac:dyDescent="0.25">
      <c r="A166" s="30" t="s">
        <v>257</v>
      </c>
      <c r="B166" s="30"/>
      <c r="C166" s="30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s="31" customFormat="1" ht="31.5" customHeight="1" x14ac:dyDescent="0.25">
      <c r="A167" s="32" t="s">
        <v>258</v>
      </c>
      <c r="B167" s="33" t="s">
        <v>259</v>
      </c>
      <c r="C167" s="34" t="s">
        <v>37</v>
      </c>
      <c r="D167" s="35">
        <f>SUM(D168,D172:D178,D181,D184)</f>
        <v>3758.1015009599996</v>
      </c>
      <c r="E167" s="35">
        <f t="shared" ref="E167:Z167" si="63">SUM(E168,E172:E178,E181,E184)</f>
        <v>3676.7519176000001</v>
      </c>
      <c r="F167" s="35">
        <f t="shared" si="63"/>
        <v>4311.7317869649969</v>
      </c>
      <c r="G167" s="35">
        <f t="shared" si="63"/>
        <v>4768.0133047896752</v>
      </c>
      <c r="H167" s="35">
        <f t="shared" si="63"/>
        <v>4895.2653438933157</v>
      </c>
      <c r="I167" s="35">
        <f t="shared" si="63"/>
        <v>5113.1906456763945</v>
      </c>
      <c r="J167" s="35">
        <f t="shared" si="63"/>
        <v>5394.3161404673019</v>
      </c>
      <c r="K167" s="35">
        <f t="shared" si="63"/>
        <v>5545.1064797563622</v>
      </c>
      <c r="L167" s="35">
        <f t="shared" si="63"/>
        <v>5470.5754007492187</v>
      </c>
      <c r="M167" s="35">
        <f t="shared" si="63"/>
        <v>5809.9742518902285</v>
      </c>
      <c r="N167" s="35">
        <f t="shared" si="63"/>
        <v>5578.7807087672336</v>
      </c>
      <c r="O167" s="35">
        <f t="shared" si="63"/>
        <v>5907.2890014349823</v>
      </c>
      <c r="P167" s="35">
        <f t="shared" si="63"/>
        <v>5860.1396844041374</v>
      </c>
      <c r="Q167" s="35">
        <f t="shared" si="63"/>
        <v>6132.977877318177</v>
      </c>
      <c r="R167" s="35">
        <f t="shared" si="63"/>
        <v>5975.1549393582445</v>
      </c>
      <c r="S167" s="35">
        <f t="shared" si="63"/>
        <v>6342.091787959419</v>
      </c>
      <c r="T167" s="35">
        <f t="shared" si="63"/>
        <v>6275.4410804226709</v>
      </c>
      <c r="U167" s="35">
        <f t="shared" si="63"/>
        <v>6533.3337382152122</v>
      </c>
      <c r="V167" s="35">
        <f t="shared" si="63"/>
        <v>6506.8646280700632</v>
      </c>
      <c r="W167" s="35">
        <f t="shared" si="63"/>
        <v>6730.3129469757969</v>
      </c>
      <c r="X167" s="35">
        <f t="shared" si="63"/>
        <v>6702.3715170037167</v>
      </c>
      <c r="Y167" s="35">
        <f t="shared" si="63"/>
        <v>6933.2015319991997</v>
      </c>
      <c r="Z167" s="35">
        <f t="shared" si="63"/>
        <v>6903.706516176484</v>
      </c>
      <c r="AA167" s="35">
        <f t="shared" ref="AA167:AA171" si="64">H167+J167+K167+M167+O167+Q167+S167+U167+W167+Y167</f>
        <v>60223.869099909993</v>
      </c>
      <c r="AB167" s="35">
        <f t="shared" ref="AB167:AB171" si="65">H167+J167+L167+N167+P167+R167+T167+V167+X167+Z167</f>
        <v>59562.615959312388</v>
      </c>
    </row>
    <row r="168" spans="1:28" s="7" customFormat="1" ht="15.75" customHeight="1" x14ac:dyDescent="0.25">
      <c r="A168" s="36" t="s">
        <v>260</v>
      </c>
      <c r="B168" s="37" t="s">
        <v>39</v>
      </c>
      <c r="C168" s="38" t="s">
        <v>37</v>
      </c>
      <c r="D168" s="35">
        <f>SUM(D169:D171)</f>
        <v>0</v>
      </c>
      <c r="E168" s="35">
        <f t="shared" ref="E168:Z168" si="66">SUM(E169:E171)</f>
        <v>0</v>
      </c>
      <c r="F168" s="35">
        <f t="shared" si="66"/>
        <v>0</v>
      </c>
      <c r="G168" s="35">
        <f t="shared" si="66"/>
        <v>0</v>
      </c>
      <c r="H168" s="35">
        <f t="shared" si="66"/>
        <v>0</v>
      </c>
      <c r="I168" s="35">
        <f t="shared" si="66"/>
        <v>0</v>
      </c>
      <c r="J168" s="35">
        <f t="shared" si="66"/>
        <v>0</v>
      </c>
      <c r="K168" s="35">
        <f t="shared" si="66"/>
        <v>0</v>
      </c>
      <c r="L168" s="35">
        <f t="shared" si="66"/>
        <v>0</v>
      </c>
      <c r="M168" s="35">
        <f t="shared" si="66"/>
        <v>0</v>
      </c>
      <c r="N168" s="35">
        <f t="shared" si="66"/>
        <v>0</v>
      </c>
      <c r="O168" s="35">
        <f t="shared" si="66"/>
        <v>0</v>
      </c>
      <c r="P168" s="35">
        <f t="shared" si="66"/>
        <v>0</v>
      </c>
      <c r="Q168" s="35">
        <f t="shared" si="66"/>
        <v>0</v>
      </c>
      <c r="R168" s="35">
        <f t="shared" si="66"/>
        <v>0</v>
      </c>
      <c r="S168" s="35">
        <f t="shared" si="66"/>
        <v>0</v>
      </c>
      <c r="T168" s="35">
        <f t="shared" si="66"/>
        <v>0</v>
      </c>
      <c r="U168" s="35">
        <f t="shared" si="66"/>
        <v>0</v>
      </c>
      <c r="V168" s="35">
        <f t="shared" si="66"/>
        <v>0</v>
      </c>
      <c r="W168" s="35">
        <f t="shared" si="66"/>
        <v>0</v>
      </c>
      <c r="X168" s="35">
        <f t="shared" si="66"/>
        <v>0</v>
      </c>
      <c r="Y168" s="35">
        <f t="shared" si="66"/>
        <v>0</v>
      </c>
      <c r="Z168" s="35">
        <f t="shared" si="66"/>
        <v>0</v>
      </c>
      <c r="AA168" s="35">
        <f t="shared" si="64"/>
        <v>0</v>
      </c>
      <c r="AB168" s="35">
        <f t="shared" si="65"/>
        <v>0</v>
      </c>
    </row>
    <row r="169" spans="1:28" s="7" customFormat="1" ht="31.5" customHeight="1" x14ac:dyDescent="0.25">
      <c r="A169" s="36" t="s">
        <v>261</v>
      </c>
      <c r="B169" s="41" t="s">
        <v>41</v>
      </c>
      <c r="C169" s="38" t="s">
        <v>37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f t="shared" si="64"/>
        <v>0</v>
      </c>
      <c r="AB169" s="35">
        <f t="shared" si="65"/>
        <v>0</v>
      </c>
    </row>
    <row r="170" spans="1:28" s="7" customFormat="1" ht="31.5" customHeight="1" x14ac:dyDescent="0.25">
      <c r="A170" s="36" t="s">
        <v>262</v>
      </c>
      <c r="B170" s="41" t="s">
        <v>43</v>
      </c>
      <c r="C170" s="38" t="s">
        <v>37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f t="shared" si="64"/>
        <v>0</v>
      </c>
      <c r="AB170" s="35">
        <f t="shared" si="65"/>
        <v>0</v>
      </c>
    </row>
    <row r="171" spans="1:28" s="7" customFormat="1" ht="31.5" customHeight="1" x14ac:dyDescent="0.25">
      <c r="A171" s="36" t="s">
        <v>263</v>
      </c>
      <c r="B171" s="41" t="s">
        <v>45</v>
      </c>
      <c r="C171" s="38" t="s">
        <v>37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f t="shared" si="64"/>
        <v>0</v>
      </c>
      <c r="AB171" s="35">
        <f t="shared" si="65"/>
        <v>0</v>
      </c>
    </row>
    <row r="172" spans="1:28" s="7" customFormat="1" ht="15.75" customHeight="1" x14ac:dyDescent="0.25">
      <c r="A172" s="36" t="s">
        <v>264</v>
      </c>
      <c r="B172" s="37" t="s">
        <v>47</v>
      </c>
      <c r="C172" s="38" t="s">
        <v>37</v>
      </c>
      <c r="D172" s="35" t="s">
        <v>48</v>
      </c>
      <c r="E172" s="35" t="s">
        <v>48</v>
      </c>
      <c r="F172" s="35" t="s">
        <v>48</v>
      </c>
      <c r="G172" s="35" t="s">
        <v>48</v>
      </c>
      <c r="H172" s="35" t="s">
        <v>48</v>
      </c>
      <c r="I172" s="35" t="s">
        <v>48</v>
      </c>
      <c r="J172" s="35" t="s">
        <v>48</v>
      </c>
      <c r="K172" s="35" t="s">
        <v>48</v>
      </c>
      <c r="L172" s="35" t="s">
        <v>48</v>
      </c>
      <c r="M172" s="35" t="s">
        <v>48</v>
      </c>
      <c r="N172" s="35" t="s">
        <v>48</v>
      </c>
      <c r="O172" s="35" t="s">
        <v>48</v>
      </c>
      <c r="P172" s="35" t="s">
        <v>48</v>
      </c>
      <c r="Q172" s="35" t="s">
        <v>48</v>
      </c>
      <c r="R172" s="35" t="s">
        <v>48</v>
      </c>
      <c r="S172" s="35" t="s">
        <v>48</v>
      </c>
      <c r="T172" s="35" t="s">
        <v>48</v>
      </c>
      <c r="U172" s="35" t="s">
        <v>48</v>
      </c>
      <c r="V172" s="35" t="s">
        <v>48</v>
      </c>
      <c r="W172" s="35" t="s">
        <v>48</v>
      </c>
      <c r="X172" s="35" t="s">
        <v>48</v>
      </c>
      <c r="Y172" s="35" t="s">
        <v>48</v>
      </c>
      <c r="Z172" s="35" t="s">
        <v>48</v>
      </c>
      <c r="AA172" s="35" t="s">
        <v>48</v>
      </c>
      <c r="AB172" s="35" t="s">
        <v>48</v>
      </c>
    </row>
    <row r="173" spans="1:28" s="7" customFormat="1" x14ac:dyDescent="0.25">
      <c r="A173" s="36" t="s">
        <v>265</v>
      </c>
      <c r="B173" s="37" t="s">
        <v>50</v>
      </c>
      <c r="C173" s="38" t="s">
        <v>37</v>
      </c>
      <c r="D173" s="35">
        <v>3318.821903</v>
      </c>
      <c r="E173" s="35">
        <v>3421.645</v>
      </c>
      <c r="F173" s="35">
        <v>4063.9377136076178</v>
      </c>
      <c r="G173" s="35">
        <v>4548.8967324041478</v>
      </c>
      <c r="H173" s="35">
        <v>4650.08645394</v>
      </c>
      <c r="I173" s="35">
        <v>4750.1162479200002</v>
      </c>
      <c r="J173" s="35">
        <v>5150.2573807050012</v>
      </c>
      <c r="K173" s="35">
        <v>5354.0350052521626</v>
      </c>
      <c r="L173" s="35">
        <v>5171.9006678999995</v>
      </c>
      <c r="M173" s="35">
        <v>5635.3227255122283</v>
      </c>
      <c r="N173" s="35">
        <v>5458.1878553982369</v>
      </c>
      <c r="O173" s="35">
        <v>5851.4604093283815</v>
      </c>
      <c r="P173" s="35">
        <v>5683.0066223758095</v>
      </c>
      <c r="Q173" s="35">
        <v>6076.4810004079764</v>
      </c>
      <c r="R173" s="35">
        <v>5911.9256801400752</v>
      </c>
      <c r="S173" s="35">
        <v>6284.885734518818</v>
      </c>
      <c r="T173" s="35">
        <v>6205.3342458422294</v>
      </c>
      <c r="U173" s="35">
        <v>6473.4323065543813</v>
      </c>
      <c r="V173" s="35">
        <v>6448.7712821148416</v>
      </c>
      <c r="W173" s="35">
        <v>6667.6352757510131</v>
      </c>
      <c r="X173" s="35">
        <v>6642.2344205782874</v>
      </c>
      <c r="Y173" s="35">
        <v>6867.6643340235432</v>
      </c>
      <c r="Z173" s="35">
        <v>6841.5014531956358</v>
      </c>
      <c r="AA173" s="35">
        <f>H173+J173+K173+M173+O173+Q173+S173+U173+W173+Y173</f>
        <v>59011.260625993506</v>
      </c>
      <c r="AB173" s="35">
        <f>H173+J173+L173+N173+P173+R173+T173+V173+X173+Z173</f>
        <v>58163.206062190111</v>
      </c>
    </row>
    <row r="174" spans="1:28" s="7" customFormat="1" ht="15.75" customHeight="1" x14ac:dyDescent="0.25">
      <c r="A174" s="36" t="s">
        <v>266</v>
      </c>
      <c r="B174" s="37" t="s">
        <v>52</v>
      </c>
      <c r="C174" s="38" t="s">
        <v>37</v>
      </c>
      <c r="D174" s="35" t="s">
        <v>48</v>
      </c>
      <c r="E174" s="35" t="s">
        <v>48</v>
      </c>
      <c r="F174" s="35" t="s">
        <v>48</v>
      </c>
      <c r="G174" s="35" t="s">
        <v>48</v>
      </c>
      <c r="H174" s="35" t="s">
        <v>48</v>
      </c>
      <c r="I174" s="35" t="s">
        <v>48</v>
      </c>
      <c r="J174" s="35" t="s">
        <v>48</v>
      </c>
      <c r="K174" s="35" t="s">
        <v>48</v>
      </c>
      <c r="L174" s="35" t="s">
        <v>48</v>
      </c>
      <c r="M174" s="35" t="s">
        <v>48</v>
      </c>
      <c r="N174" s="35" t="s">
        <v>48</v>
      </c>
      <c r="O174" s="35" t="s">
        <v>48</v>
      </c>
      <c r="P174" s="35" t="s">
        <v>48</v>
      </c>
      <c r="Q174" s="35" t="s">
        <v>48</v>
      </c>
      <c r="R174" s="35" t="s">
        <v>48</v>
      </c>
      <c r="S174" s="35" t="s">
        <v>48</v>
      </c>
      <c r="T174" s="35" t="s">
        <v>48</v>
      </c>
      <c r="U174" s="35" t="s">
        <v>48</v>
      </c>
      <c r="V174" s="35" t="s">
        <v>48</v>
      </c>
      <c r="W174" s="35" t="s">
        <v>48</v>
      </c>
      <c r="X174" s="35" t="s">
        <v>48</v>
      </c>
      <c r="Y174" s="35" t="s">
        <v>48</v>
      </c>
      <c r="Z174" s="35" t="s">
        <v>48</v>
      </c>
      <c r="AA174" s="35" t="s">
        <v>48</v>
      </c>
      <c r="AB174" s="35" t="s">
        <v>48</v>
      </c>
    </row>
    <row r="175" spans="1:28" s="7" customFormat="1" x14ac:dyDescent="0.25">
      <c r="A175" s="36" t="s">
        <v>267</v>
      </c>
      <c r="B175" s="37" t="s">
        <v>54</v>
      </c>
      <c r="C175" s="38" t="s">
        <v>37</v>
      </c>
      <c r="D175" s="35">
        <v>108.43127505</v>
      </c>
      <c r="E175" s="35">
        <v>88.006244280000004</v>
      </c>
      <c r="F175" s="35">
        <v>130.83346859549988</v>
      </c>
      <c r="G175" s="35">
        <v>100.05366867080001</v>
      </c>
      <c r="H175" s="35">
        <v>91.60344671</v>
      </c>
      <c r="I175" s="35">
        <v>276.18099999999998</v>
      </c>
      <c r="J175" s="35">
        <v>115.72401726</v>
      </c>
      <c r="K175" s="35">
        <v>94.180986937200004</v>
      </c>
      <c r="L175" s="35">
        <v>138.81978800000002</v>
      </c>
      <c r="M175" s="35">
        <v>117.576079298</v>
      </c>
      <c r="N175" s="35">
        <v>66.048985661342599</v>
      </c>
      <c r="O175" s="35">
        <v>1.6003656946</v>
      </c>
      <c r="P175" s="35">
        <v>68.949835558271189</v>
      </c>
      <c r="Q175" s="35">
        <v>1.518</v>
      </c>
      <c r="R175" s="35">
        <v>9.3423089721118657</v>
      </c>
      <c r="S175" s="35">
        <v>1.4464999999999999</v>
      </c>
      <c r="T175" s="35">
        <v>15.663579792440681</v>
      </c>
      <c r="U175" s="35">
        <v>1.4898950028839999</v>
      </c>
      <c r="V175" s="35">
        <v>2.8889434912203176</v>
      </c>
      <c r="W175" s="35">
        <v>1.53459185297052</v>
      </c>
      <c r="X175" s="35">
        <v>3.0620351644691524</v>
      </c>
      <c r="Y175" s="35">
        <v>1.5806296085596356</v>
      </c>
      <c r="Z175" s="35">
        <v>3.1845165710479186</v>
      </c>
      <c r="AA175" s="35">
        <f t="shared" ref="AA175:AA176" si="67">H175+J175+K175+M175+O175+Q175+S175+U175+W175+Y175</f>
        <v>428.25451236421407</v>
      </c>
      <c r="AB175" s="35">
        <f t="shared" ref="AB175:AB176" si="68">H175+J175+L175+N175+P175+R175+T175+V175+X175+Z175</f>
        <v>515.28745718090374</v>
      </c>
    </row>
    <row r="176" spans="1:28" s="7" customFormat="1" ht="15.75" customHeight="1" x14ac:dyDescent="0.25">
      <c r="A176" s="36" t="s">
        <v>268</v>
      </c>
      <c r="B176" s="37" t="s">
        <v>56</v>
      </c>
      <c r="C176" s="38" t="s">
        <v>37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 t="shared" si="67"/>
        <v>0</v>
      </c>
      <c r="AB176" s="35">
        <f t="shared" si="68"/>
        <v>0</v>
      </c>
    </row>
    <row r="177" spans="1:28" s="7" customFormat="1" ht="15.75" customHeight="1" x14ac:dyDescent="0.25">
      <c r="A177" s="36" t="s">
        <v>269</v>
      </c>
      <c r="B177" s="37" t="s">
        <v>58</v>
      </c>
      <c r="C177" s="38" t="s">
        <v>37</v>
      </c>
      <c r="D177" s="35" t="s">
        <v>48</v>
      </c>
      <c r="E177" s="35" t="s">
        <v>48</v>
      </c>
      <c r="F177" s="35" t="s">
        <v>48</v>
      </c>
      <c r="G177" s="35" t="s">
        <v>48</v>
      </c>
      <c r="H177" s="35" t="s">
        <v>48</v>
      </c>
      <c r="I177" s="35" t="s">
        <v>48</v>
      </c>
      <c r="J177" s="35" t="s">
        <v>48</v>
      </c>
      <c r="K177" s="35" t="s">
        <v>48</v>
      </c>
      <c r="L177" s="35" t="s">
        <v>48</v>
      </c>
      <c r="M177" s="35" t="s">
        <v>48</v>
      </c>
      <c r="N177" s="35" t="s">
        <v>48</v>
      </c>
      <c r="O177" s="35" t="s">
        <v>48</v>
      </c>
      <c r="P177" s="35" t="s">
        <v>48</v>
      </c>
      <c r="Q177" s="35" t="s">
        <v>48</v>
      </c>
      <c r="R177" s="35" t="s">
        <v>48</v>
      </c>
      <c r="S177" s="35" t="s">
        <v>48</v>
      </c>
      <c r="T177" s="35" t="s">
        <v>48</v>
      </c>
      <c r="U177" s="35" t="s">
        <v>48</v>
      </c>
      <c r="V177" s="35" t="s">
        <v>48</v>
      </c>
      <c r="W177" s="35" t="s">
        <v>48</v>
      </c>
      <c r="X177" s="35" t="s">
        <v>48</v>
      </c>
      <c r="Y177" s="35" t="s">
        <v>48</v>
      </c>
      <c r="Z177" s="35" t="s">
        <v>48</v>
      </c>
      <c r="AA177" s="35" t="s">
        <v>48</v>
      </c>
      <c r="AB177" s="35" t="s">
        <v>48</v>
      </c>
    </row>
    <row r="178" spans="1:28" s="7" customFormat="1" ht="31.5" customHeight="1" x14ac:dyDescent="0.25">
      <c r="A178" s="36" t="s">
        <v>270</v>
      </c>
      <c r="B178" s="39" t="s">
        <v>60</v>
      </c>
      <c r="C178" s="38" t="s">
        <v>37</v>
      </c>
      <c r="D178" s="35" t="s">
        <v>48</v>
      </c>
      <c r="E178" s="35" t="s">
        <v>48</v>
      </c>
      <c r="F178" s="35" t="s">
        <v>48</v>
      </c>
      <c r="G178" s="35" t="s">
        <v>48</v>
      </c>
      <c r="H178" s="35" t="s">
        <v>48</v>
      </c>
      <c r="I178" s="35" t="s">
        <v>48</v>
      </c>
      <c r="J178" s="35" t="s">
        <v>48</v>
      </c>
      <c r="K178" s="35" t="s">
        <v>48</v>
      </c>
      <c r="L178" s="35" t="s">
        <v>48</v>
      </c>
      <c r="M178" s="35" t="s">
        <v>48</v>
      </c>
      <c r="N178" s="35" t="s">
        <v>48</v>
      </c>
      <c r="O178" s="35" t="s">
        <v>48</v>
      </c>
      <c r="P178" s="35" t="s">
        <v>48</v>
      </c>
      <c r="Q178" s="35" t="s">
        <v>48</v>
      </c>
      <c r="R178" s="35" t="s">
        <v>48</v>
      </c>
      <c r="S178" s="35" t="s">
        <v>48</v>
      </c>
      <c r="T178" s="35" t="s">
        <v>48</v>
      </c>
      <c r="U178" s="35" t="s">
        <v>48</v>
      </c>
      <c r="V178" s="35" t="s">
        <v>48</v>
      </c>
      <c r="W178" s="35" t="s">
        <v>48</v>
      </c>
      <c r="X178" s="35" t="s">
        <v>48</v>
      </c>
      <c r="Y178" s="35" t="s">
        <v>48</v>
      </c>
      <c r="Z178" s="35" t="s">
        <v>48</v>
      </c>
      <c r="AA178" s="35" t="s">
        <v>48</v>
      </c>
      <c r="AB178" s="35" t="s">
        <v>48</v>
      </c>
    </row>
    <row r="179" spans="1:28" s="7" customFormat="1" ht="15.75" customHeight="1" x14ac:dyDescent="0.25">
      <c r="A179" s="36" t="s">
        <v>271</v>
      </c>
      <c r="B179" s="40" t="s">
        <v>62</v>
      </c>
      <c r="C179" s="38" t="s">
        <v>37</v>
      </c>
      <c r="D179" s="35" t="s">
        <v>48</v>
      </c>
      <c r="E179" s="35" t="s">
        <v>48</v>
      </c>
      <c r="F179" s="35" t="s">
        <v>48</v>
      </c>
      <c r="G179" s="35" t="s">
        <v>48</v>
      </c>
      <c r="H179" s="35" t="s">
        <v>48</v>
      </c>
      <c r="I179" s="35" t="s">
        <v>48</v>
      </c>
      <c r="J179" s="35" t="s">
        <v>48</v>
      </c>
      <c r="K179" s="35" t="s">
        <v>48</v>
      </c>
      <c r="L179" s="35" t="s">
        <v>48</v>
      </c>
      <c r="M179" s="35" t="s">
        <v>48</v>
      </c>
      <c r="N179" s="35" t="s">
        <v>48</v>
      </c>
      <c r="O179" s="35" t="s">
        <v>48</v>
      </c>
      <c r="P179" s="35" t="s">
        <v>48</v>
      </c>
      <c r="Q179" s="35" t="s">
        <v>48</v>
      </c>
      <c r="R179" s="35" t="s">
        <v>48</v>
      </c>
      <c r="S179" s="35" t="s">
        <v>48</v>
      </c>
      <c r="T179" s="35" t="s">
        <v>48</v>
      </c>
      <c r="U179" s="35" t="s">
        <v>48</v>
      </c>
      <c r="V179" s="35" t="s">
        <v>48</v>
      </c>
      <c r="W179" s="35" t="s">
        <v>48</v>
      </c>
      <c r="X179" s="35" t="s">
        <v>48</v>
      </c>
      <c r="Y179" s="35" t="s">
        <v>48</v>
      </c>
      <c r="Z179" s="35" t="s">
        <v>48</v>
      </c>
      <c r="AA179" s="35" t="s">
        <v>48</v>
      </c>
      <c r="AB179" s="35" t="s">
        <v>48</v>
      </c>
    </row>
    <row r="180" spans="1:28" s="7" customFormat="1" ht="15.75" customHeight="1" x14ac:dyDescent="0.25">
      <c r="A180" s="36" t="s">
        <v>272</v>
      </c>
      <c r="B180" s="40" t="s">
        <v>64</v>
      </c>
      <c r="C180" s="38" t="s">
        <v>37</v>
      </c>
      <c r="D180" s="35" t="s">
        <v>48</v>
      </c>
      <c r="E180" s="35" t="s">
        <v>48</v>
      </c>
      <c r="F180" s="35" t="s">
        <v>48</v>
      </c>
      <c r="G180" s="35" t="s">
        <v>48</v>
      </c>
      <c r="H180" s="35" t="s">
        <v>48</v>
      </c>
      <c r="I180" s="35" t="s">
        <v>48</v>
      </c>
      <c r="J180" s="35" t="s">
        <v>48</v>
      </c>
      <c r="K180" s="35" t="s">
        <v>48</v>
      </c>
      <c r="L180" s="35" t="s">
        <v>48</v>
      </c>
      <c r="M180" s="35" t="s">
        <v>48</v>
      </c>
      <c r="N180" s="35" t="s">
        <v>48</v>
      </c>
      <c r="O180" s="35" t="s">
        <v>48</v>
      </c>
      <c r="P180" s="35" t="s">
        <v>48</v>
      </c>
      <c r="Q180" s="35" t="s">
        <v>48</v>
      </c>
      <c r="R180" s="35" t="s">
        <v>48</v>
      </c>
      <c r="S180" s="35" t="s">
        <v>48</v>
      </c>
      <c r="T180" s="35" t="s">
        <v>48</v>
      </c>
      <c r="U180" s="35" t="s">
        <v>48</v>
      </c>
      <c r="V180" s="35" t="s">
        <v>48</v>
      </c>
      <c r="W180" s="35" t="s">
        <v>48</v>
      </c>
      <c r="X180" s="35" t="s">
        <v>48</v>
      </c>
      <c r="Y180" s="35" t="s">
        <v>48</v>
      </c>
      <c r="Z180" s="35" t="s">
        <v>48</v>
      </c>
      <c r="AA180" s="35" t="s">
        <v>48</v>
      </c>
      <c r="AB180" s="35" t="s">
        <v>48</v>
      </c>
    </row>
    <row r="181" spans="1:28" s="7" customFormat="1" ht="31.5" customHeight="1" x14ac:dyDescent="0.25">
      <c r="A181" s="36" t="s">
        <v>273</v>
      </c>
      <c r="B181" s="45" t="s">
        <v>274</v>
      </c>
      <c r="C181" s="38" t="s">
        <v>37</v>
      </c>
      <c r="D181" s="35">
        <f>SUM(D182:D183)</f>
        <v>0</v>
      </c>
      <c r="E181" s="35">
        <f t="shared" ref="E181:Z181" si="69">SUM(E182:E183)</f>
        <v>0</v>
      </c>
      <c r="F181" s="35">
        <f t="shared" si="69"/>
        <v>0</v>
      </c>
      <c r="G181" s="35">
        <f t="shared" si="69"/>
        <v>0</v>
      </c>
      <c r="H181" s="35">
        <f t="shared" si="69"/>
        <v>0</v>
      </c>
      <c r="I181" s="35">
        <f t="shared" si="69"/>
        <v>0</v>
      </c>
      <c r="J181" s="35">
        <f t="shared" si="69"/>
        <v>0</v>
      </c>
      <c r="K181" s="35">
        <f t="shared" si="69"/>
        <v>0</v>
      </c>
      <c r="L181" s="35">
        <f t="shared" si="69"/>
        <v>0</v>
      </c>
      <c r="M181" s="35">
        <f t="shared" si="69"/>
        <v>0</v>
      </c>
      <c r="N181" s="35">
        <f t="shared" si="69"/>
        <v>0</v>
      </c>
      <c r="O181" s="35">
        <f t="shared" si="69"/>
        <v>0</v>
      </c>
      <c r="P181" s="35">
        <f t="shared" si="69"/>
        <v>0</v>
      </c>
      <c r="Q181" s="35">
        <f t="shared" si="69"/>
        <v>0</v>
      </c>
      <c r="R181" s="35">
        <f t="shared" si="69"/>
        <v>0</v>
      </c>
      <c r="S181" s="35">
        <f t="shared" si="69"/>
        <v>0</v>
      </c>
      <c r="T181" s="35">
        <f t="shared" si="69"/>
        <v>0</v>
      </c>
      <c r="U181" s="35">
        <f t="shared" si="69"/>
        <v>0</v>
      </c>
      <c r="V181" s="35">
        <f t="shared" si="69"/>
        <v>0</v>
      </c>
      <c r="W181" s="35">
        <f t="shared" si="69"/>
        <v>0</v>
      </c>
      <c r="X181" s="35">
        <f t="shared" si="69"/>
        <v>0</v>
      </c>
      <c r="Y181" s="35">
        <f t="shared" si="69"/>
        <v>0</v>
      </c>
      <c r="Z181" s="35">
        <f t="shared" si="69"/>
        <v>0</v>
      </c>
      <c r="AA181" s="35">
        <f t="shared" ref="AA181:AA192" si="70">H181+J181+K181+M181+O181+Q181+S181+U181+W181+Y181</f>
        <v>0</v>
      </c>
      <c r="AB181" s="35">
        <f t="shared" ref="AB181:AB192" si="71">H181+J181+L181+N181+P181+R181+T181+V181+X181+Z181</f>
        <v>0</v>
      </c>
    </row>
    <row r="182" spans="1:28" s="7" customFormat="1" ht="15.75" customHeight="1" x14ac:dyDescent="0.25">
      <c r="A182" s="36" t="s">
        <v>275</v>
      </c>
      <c r="B182" s="41" t="s">
        <v>276</v>
      </c>
      <c r="C182" s="38" t="s">
        <v>37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70"/>
        <v>0</v>
      </c>
      <c r="AB182" s="35">
        <f t="shared" si="71"/>
        <v>0</v>
      </c>
    </row>
    <row r="183" spans="1:28" s="7" customFormat="1" ht="31.5" customHeight="1" x14ac:dyDescent="0.25">
      <c r="A183" s="36" t="s">
        <v>277</v>
      </c>
      <c r="B183" s="41" t="s">
        <v>278</v>
      </c>
      <c r="C183" s="38" t="s">
        <v>37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70"/>
        <v>0</v>
      </c>
      <c r="AB183" s="35">
        <f t="shared" si="71"/>
        <v>0</v>
      </c>
    </row>
    <row r="184" spans="1:28" s="7" customFormat="1" x14ac:dyDescent="0.25">
      <c r="A184" s="36" t="s">
        <v>279</v>
      </c>
      <c r="B184" s="37" t="s">
        <v>66</v>
      </c>
      <c r="C184" s="38" t="s">
        <v>37</v>
      </c>
      <c r="D184" s="35">
        <v>330.84832290999998</v>
      </c>
      <c r="E184" s="35">
        <v>167.10067332</v>
      </c>
      <c r="F184" s="35">
        <v>116.96060476187914</v>
      </c>
      <c r="G184" s="35">
        <v>119.06290371472743</v>
      </c>
      <c r="H184" s="35">
        <v>153.57544324331565</v>
      </c>
      <c r="I184" s="35">
        <v>86.893397756394336</v>
      </c>
      <c r="J184" s="35">
        <v>128.33474250230017</v>
      </c>
      <c r="K184" s="35">
        <v>96.890487566999795</v>
      </c>
      <c r="L184" s="35">
        <v>159.85494484921978</v>
      </c>
      <c r="M184" s="35">
        <v>57.07544708000016</v>
      </c>
      <c r="N184" s="35">
        <v>54.543867707654051</v>
      </c>
      <c r="O184" s="35">
        <v>54.228226412000296</v>
      </c>
      <c r="P184" s="35">
        <v>108.18322647005677</v>
      </c>
      <c r="Q184" s="35">
        <v>54.978876910200341</v>
      </c>
      <c r="R184" s="35">
        <v>53.886950246057509</v>
      </c>
      <c r="S184" s="35">
        <v>55.759553440600634</v>
      </c>
      <c r="T184" s="35">
        <v>54.443254788000324</v>
      </c>
      <c r="U184" s="35">
        <v>58.411536657946975</v>
      </c>
      <c r="V184" s="35">
        <v>55.204402464000665</v>
      </c>
      <c r="W184" s="35">
        <v>61.143079371813585</v>
      </c>
      <c r="X184" s="35">
        <v>57.075061260959835</v>
      </c>
      <c r="Y184" s="35">
        <v>63.956568367097319</v>
      </c>
      <c r="Z184" s="35">
        <v>59.020546409799515</v>
      </c>
      <c r="AA184" s="35">
        <f t="shared" si="70"/>
        <v>784.35396155227488</v>
      </c>
      <c r="AB184" s="35">
        <f t="shared" si="71"/>
        <v>884.12243994136418</v>
      </c>
    </row>
    <row r="185" spans="1:28" s="31" customFormat="1" x14ac:dyDescent="0.25">
      <c r="A185" s="32" t="s">
        <v>280</v>
      </c>
      <c r="B185" s="33" t="s">
        <v>281</v>
      </c>
      <c r="C185" s="34" t="s">
        <v>37</v>
      </c>
      <c r="D185" s="35">
        <f>SUM(D186:D187,D191:D196,D198:D202)</f>
        <v>3573.6343468145601</v>
      </c>
      <c r="E185" s="35">
        <f>SUM(E186:E187,E191:E196,E198:E202)</f>
        <v>3311.7047567899913</v>
      </c>
      <c r="F185" s="35">
        <f t="shared" ref="F185:Z185" si="72">SUM(F186:F187,F191:F196,F198:F202)</f>
        <v>3715.1323981111309</v>
      </c>
      <c r="G185" s="35">
        <f t="shared" si="72"/>
        <v>4165.8817376499537</v>
      </c>
      <c r="H185" s="35">
        <f t="shared" si="72"/>
        <v>4392.369256568184</v>
      </c>
      <c r="I185" s="35">
        <f t="shared" si="72"/>
        <v>4555.9707968713174</v>
      </c>
      <c r="J185" s="35">
        <f t="shared" si="72"/>
        <v>4623.1886902095112</v>
      </c>
      <c r="K185" s="35">
        <f t="shared" si="72"/>
        <v>4438.1397704383508</v>
      </c>
      <c r="L185" s="35">
        <f t="shared" si="72"/>
        <v>4546.7911120373474</v>
      </c>
      <c r="M185" s="35">
        <f t="shared" si="72"/>
        <v>5017.5848092156311</v>
      </c>
      <c r="N185" s="35">
        <f t="shared" si="72"/>
        <v>5117.1812534375531</v>
      </c>
      <c r="O185" s="35">
        <f t="shared" si="72"/>
        <v>5133.8661549025774</v>
      </c>
      <c r="P185" s="35">
        <f t="shared" si="72"/>
        <v>5300.8488415898846</v>
      </c>
      <c r="Q185" s="35">
        <f t="shared" si="72"/>
        <v>5335.3891894094777</v>
      </c>
      <c r="R185" s="35">
        <f t="shared" si="72"/>
        <v>5606.1710411594022</v>
      </c>
      <c r="S185" s="35">
        <f t="shared" si="72"/>
        <v>5438.0132099655584</v>
      </c>
      <c r="T185" s="35">
        <f t="shared" si="72"/>
        <v>5659.510132266545</v>
      </c>
      <c r="U185" s="35">
        <f t="shared" si="72"/>
        <v>5565.7320382901762</v>
      </c>
      <c r="V185" s="35">
        <f t="shared" si="72"/>
        <v>5796.0450549014704</v>
      </c>
      <c r="W185" s="35">
        <f t="shared" si="72"/>
        <v>5750.4734824357447</v>
      </c>
      <c r="X185" s="35">
        <f t="shared" si="72"/>
        <v>5966.148345637881</v>
      </c>
      <c r="Y185" s="35">
        <f t="shared" si="72"/>
        <v>5934.1916444509507</v>
      </c>
      <c r="Z185" s="35">
        <f t="shared" si="72"/>
        <v>6155.308323408085</v>
      </c>
      <c r="AA185" s="35">
        <f t="shared" si="70"/>
        <v>51628.94824588616</v>
      </c>
      <c r="AB185" s="35">
        <f t="shared" si="71"/>
        <v>53163.562051215864</v>
      </c>
    </row>
    <row r="186" spans="1:28" s="7" customFormat="1" x14ac:dyDescent="0.25">
      <c r="A186" s="36" t="s">
        <v>282</v>
      </c>
      <c r="B186" s="45" t="s">
        <v>283</v>
      </c>
      <c r="C186" s="38" t="s">
        <v>37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f t="shared" si="70"/>
        <v>0</v>
      </c>
      <c r="AB186" s="35">
        <f t="shared" si="71"/>
        <v>0</v>
      </c>
    </row>
    <row r="187" spans="1:28" s="7" customFormat="1" x14ac:dyDescent="0.25">
      <c r="A187" s="36" t="s">
        <v>284</v>
      </c>
      <c r="B187" s="45" t="s">
        <v>285</v>
      </c>
      <c r="C187" s="38" t="s">
        <v>37</v>
      </c>
      <c r="D187" s="35">
        <f>SUM(D188:D190)</f>
        <v>476.33600000000001</v>
      </c>
      <c r="E187" s="35">
        <f t="shared" ref="E187:Z187" si="73">SUM(E188:E190)</f>
        <v>459.41250000000002</v>
      </c>
      <c r="F187" s="35">
        <f t="shared" si="73"/>
        <v>479.40637722000002</v>
      </c>
      <c r="G187" s="35">
        <f t="shared" si="73"/>
        <v>486.13169373858989</v>
      </c>
      <c r="H187" s="35">
        <f t="shared" si="73"/>
        <v>565.97503791999998</v>
      </c>
      <c r="I187" s="35">
        <f t="shared" si="73"/>
        <v>484.46023988000002</v>
      </c>
      <c r="J187" s="35">
        <f t="shared" si="73"/>
        <v>639.69255876</v>
      </c>
      <c r="K187" s="35">
        <f t="shared" si="73"/>
        <v>705.61523199611997</v>
      </c>
      <c r="L187" s="35">
        <f t="shared" si="73"/>
        <v>710.81648752000001</v>
      </c>
      <c r="M187" s="35">
        <f t="shared" si="73"/>
        <v>717.08853537888672</v>
      </c>
      <c r="N187" s="35">
        <f t="shared" si="73"/>
        <v>847.68136323516001</v>
      </c>
      <c r="O187" s="35">
        <f t="shared" si="73"/>
        <v>728.74839474880923</v>
      </c>
      <c r="P187" s="35">
        <f t="shared" si="73"/>
        <v>862.68227198196098</v>
      </c>
      <c r="Q187" s="35">
        <f t="shared" si="73"/>
        <v>740.5978437082772</v>
      </c>
      <c r="R187" s="35">
        <f t="shared" si="73"/>
        <v>869.46700073491695</v>
      </c>
      <c r="S187" s="35">
        <f t="shared" si="73"/>
        <v>752.63996522885543</v>
      </c>
      <c r="T187" s="35">
        <f t="shared" si="73"/>
        <v>870.07413684504547</v>
      </c>
      <c r="U187" s="35">
        <f t="shared" si="73"/>
        <v>775.21916417592081</v>
      </c>
      <c r="V187" s="35">
        <f t="shared" si="73"/>
        <v>869.56666579521573</v>
      </c>
      <c r="W187" s="35">
        <f t="shared" si="73"/>
        <v>798.47573909139817</v>
      </c>
      <c r="X187" s="35">
        <f t="shared" si="73"/>
        <v>895.65366576907229</v>
      </c>
      <c r="Y187" s="35">
        <f t="shared" si="73"/>
        <v>822.43001125433989</v>
      </c>
      <c r="Z187" s="35">
        <f t="shared" si="73"/>
        <v>922.52327574214439</v>
      </c>
      <c r="AA187" s="35">
        <f t="shared" si="70"/>
        <v>7246.4824822626078</v>
      </c>
      <c r="AB187" s="35">
        <f t="shared" si="71"/>
        <v>8054.1324643035159</v>
      </c>
    </row>
    <row r="188" spans="1:28" s="7" customFormat="1" ht="15.75" customHeight="1" x14ac:dyDescent="0.25">
      <c r="A188" s="36" t="s">
        <v>286</v>
      </c>
      <c r="B188" s="41" t="s">
        <v>287</v>
      </c>
      <c r="C188" s="38" t="s">
        <v>37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f t="shared" si="70"/>
        <v>0</v>
      </c>
      <c r="AB188" s="35">
        <f t="shared" si="71"/>
        <v>0</v>
      </c>
    </row>
    <row r="189" spans="1:28" s="7" customFormat="1" ht="15.75" customHeight="1" x14ac:dyDescent="0.25">
      <c r="A189" s="36" t="s">
        <v>288</v>
      </c>
      <c r="B189" s="41" t="s">
        <v>289</v>
      </c>
      <c r="C189" s="38" t="s">
        <v>37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f t="shared" si="70"/>
        <v>0</v>
      </c>
      <c r="AB189" s="35">
        <f t="shared" si="71"/>
        <v>0</v>
      </c>
    </row>
    <row r="190" spans="1:28" s="7" customFormat="1" ht="15.75" customHeight="1" x14ac:dyDescent="0.25">
      <c r="A190" s="36" t="s">
        <v>290</v>
      </c>
      <c r="B190" s="41" t="s">
        <v>291</v>
      </c>
      <c r="C190" s="38" t="s">
        <v>37</v>
      </c>
      <c r="D190" s="35">
        <v>476.33600000000001</v>
      </c>
      <c r="E190" s="35">
        <v>459.41250000000002</v>
      </c>
      <c r="F190" s="35">
        <v>479.40637722000002</v>
      </c>
      <c r="G190" s="35">
        <v>486.13169373858989</v>
      </c>
      <c r="H190" s="35">
        <v>565.97503791999998</v>
      </c>
      <c r="I190" s="35">
        <v>484.46023988000002</v>
      </c>
      <c r="J190" s="35">
        <v>639.69255876</v>
      </c>
      <c r="K190" s="35">
        <v>705.61523199611997</v>
      </c>
      <c r="L190" s="35">
        <v>710.81648752000001</v>
      </c>
      <c r="M190" s="35">
        <v>717.08853537888672</v>
      </c>
      <c r="N190" s="35">
        <v>847.68136323516001</v>
      </c>
      <c r="O190" s="35">
        <v>728.74839474880923</v>
      </c>
      <c r="P190" s="35">
        <v>862.68227198196098</v>
      </c>
      <c r="Q190" s="35">
        <v>740.5978437082772</v>
      </c>
      <c r="R190" s="35">
        <v>869.46700073491695</v>
      </c>
      <c r="S190" s="35">
        <v>752.63996522885543</v>
      </c>
      <c r="T190" s="35">
        <v>870.07413684504547</v>
      </c>
      <c r="U190" s="35">
        <v>775.21916417592081</v>
      </c>
      <c r="V190" s="35">
        <v>869.56666579521573</v>
      </c>
      <c r="W190" s="35">
        <v>798.47573909139817</v>
      </c>
      <c r="X190" s="35">
        <v>895.65366576907229</v>
      </c>
      <c r="Y190" s="35">
        <v>822.43001125433989</v>
      </c>
      <c r="Z190" s="35">
        <v>922.52327574214439</v>
      </c>
      <c r="AA190" s="35">
        <f t="shared" si="70"/>
        <v>7246.4824822626078</v>
      </c>
      <c r="AB190" s="35">
        <f t="shared" si="71"/>
        <v>8054.1324643035159</v>
      </c>
    </row>
    <row r="191" spans="1:28" s="7" customFormat="1" ht="31.5" x14ac:dyDescent="0.25">
      <c r="A191" s="36" t="s">
        <v>292</v>
      </c>
      <c r="B191" s="45" t="s">
        <v>293</v>
      </c>
      <c r="C191" s="38" t="s">
        <v>37</v>
      </c>
      <c r="D191" s="35">
        <v>688.84631000000002</v>
      </c>
      <c r="E191" s="35">
        <v>543.11853340999994</v>
      </c>
      <c r="F191" s="35">
        <v>747.75821109040987</v>
      </c>
      <c r="G191" s="35">
        <v>892.91601633493326</v>
      </c>
      <c r="H191" s="35">
        <v>1029.8613335938048</v>
      </c>
      <c r="I191" s="35">
        <v>933.90311061960006</v>
      </c>
      <c r="J191" s="35">
        <v>914.12884011417532</v>
      </c>
      <c r="K191" s="35">
        <v>983.04449034655931</v>
      </c>
      <c r="L191" s="35">
        <v>970.63471017487757</v>
      </c>
      <c r="M191" s="35">
        <v>1016.4476291626665</v>
      </c>
      <c r="N191" s="35">
        <v>1001.8987714858927</v>
      </c>
      <c r="O191" s="35">
        <v>1045.1099221459999</v>
      </c>
      <c r="P191" s="35">
        <v>1025.2522683724899</v>
      </c>
      <c r="Q191" s="35">
        <v>1076.4632194669998</v>
      </c>
      <c r="R191" s="35">
        <v>1044.6614855858897</v>
      </c>
      <c r="S191" s="35">
        <v>1108.7571161459998</v>
      </c>
      <c r="T191" s="35">
        <v>1064.6009206380143</v>
      </c>
      <c r="U191" s="35">
        <v>1142.0198296380497</v>
      </c>
      <c r="V191" s="35">
        <v>1083.4568558782337</v>
      </c>
      <c r="W191" s="35">
        <v>1176.2804245271911</v>
      </c>
      <c r="X191" s="35">
        <v>1115.1030371031138</v>
      </c>
      <c r="Y191" s="35">
        <v>1211.5688372630073</v>
      </c>
      <c r="Z191" s="35">
        <v>1148.5561282162071</v>
      </c>
      <c r="AA191" s="35">
        <f t="shared" si="70"/>
        <v>10703.681642404452</v>
      </c>
      <c r="AB191" s="35">
        <f t="shared" si="71"/>
        <v>10398.154351162699</v>
      </c>
    </row>
    <row r="192" spans="1:28" s="7" customFormat="1" ht="31.5" x14ac:dyDescent="0.25">
      <c r="A192" s="36" t="s">
        <v>294</v>
      </c>
      <c r="B192" s="45" t="s">
        <v>295</v>
      </c>
      <c r="C192" s="38" t="s">
        <v>37</v>
      </c>
      <c r="D192" s="35">
        <v>38.008554499999995</v>
      </c>
      <c r="E192" s="35">
        <v>44.814463959999998</v>
      </c>
      <c r="F192" s="35">
        <v>77.4247838</v>
      </c>
      <c r="G192" s="35">
        <v>62.440551200046265</v>
      </c>
      <c r="H192" s="35">
        <v>116.30014135</v>
      </c>
      <c r="I192" s="35">
        <v>110.6615512256371</v>
      </c>
      <c r="J192" s="35">
        <v>107.13792729000001</v>
      </c>
      <c r="K192" s="35">
        <v>116.16520615280001</v>
      </c>
      <c r="L192" s="35">
        <v>109.39988081</v>
      </c>
      <c r="M192" s="35">
        <v>118.05405245281196</v>
      </c>
      <c r="N192" s="35">
        <v>116.53654479599999</v>
      </c>
      <c r="O192" s="35">
        <v>119.97361134569466</v>
      </c>
      <c r="P192" s="35">
        <v>120.66881446405201</v>
      </c>
      <c r="Q192" s="35">
        <v>121.92438226617567</v>
      </c>
      <c r="R192" s="35">
        <v>124.93518067795199</v>
      </c>
      <c r="S192" s="35">
        <v>123.90687272182366</v>
      </c>
      <c r="T192" s="35">
        <v>129.68696419442398</v>
      </c>
      <c r="U192" s="35">
        <v>129.01627697485517</v>
      </c>
      <c r="V192" s="35">
        <v>134.67290929042798</v>
      </c>
      <c r="W192" s="35">
        <v>131.13374107332405</v>
      </c>
      <c r="X192" s="35">
        <v>138.71309656914082</v>
      </c>
      <c r="Y192" s="35">
        <v>135.06775330552372</v>
      </c>
      <c r="Z192" s="35">
        <v>142.87448946621504</v>
      </c>
      <c r="AA192" s="35">
        <f t="shared" si="70"/>
        <v>1218.6799649330089</v>
      </c>
      <c r="AB192" s="35">
        <f t="shared" si="71"/>
        <v>1240.9259489082117</v>
      </c>
    </row>
    <row r="193" spans="1:28" s="7" customFormat="1" x14ac:dyDescent="0.25">
      <c r="A193" s="36" t="s">
        <v>296</v>
      </c>
      <c r="B193" s="45" t="s">
        <v>297</v>
      </c>
      <c r="C193" s="38" t="s">
        <v>37</v>
      </c>
      <c r="D193" s="35" t="s">
        <v>48</v>
      </c>
      <c r="E193" s="35" t="s">
        <v>48</v>
      </c>
      <c r="F193" s="35" t="s">
        <v>48</v>
      </c>
      <c r="G193" s="35" t="s">
        <v>48</v>
      </c>
      <c r="H193" s="35" t="s">
        <v>48</v>
      </c>
      <c r="I193" s="35" t="s">
        <v>48</v>
      </c>
      <c r="J193" s="35" t="s">
        <v>48</v>
      </c>
      <c r="K193" s="35" t="s">
        <v>48</v>
      </c>
      <c r="L193" s="35" t="s">
        <v>48</v>
      </c>
      <c r="M193" s="35" t="s">
        <v>48</v>
      </c>
      <c r="N193" s="35" t="s">
        <v>48</v>
      </c>
      <c r="O193" s="35" t="s">
        <v>48</v>
      </c>
      <c r="P193" s="35" t="s">
        <v>48</v>
      </c>
      <c r="Q193" s="35" t="s">
        <v>48</v>
      </c>
      <c r="R193" s="35" t="s">
        <v>48</v>
      </c>
      <c r="S193" s="35" t="s">
        <v>48</v>
      </c>
      <c r="T193" s="35" t="s">
        <v>48</v>
      </c>
      <c r="U193" s="35" t="s">
        <v>48</v>
      </c>
      <c r="V193" s="35" t="s">
        <v>48</v>
      </c>
      <c r="W193" s="35" t="s">
        <v>48</v>
      </c>
      <c r="X193" s="35" t="s">
        <v>48</v>
      </c>
      <c r="Y193" s="35" t="s">
        <v>48</v>
      </c>
      <c r="Z193" s="35" t="s">
        <v>48</v>
      </c>
      <c r="AA193" s="35" t="s">
        <v>48</v>
      </c>
      <c r="AB193" s="35" t="s">
        <v>48</v>
      </c>
    </row>
    <row r="194" spans="1:28" s="7" customFormat="1" x14ac:dyDescent="0.25">
      <c r="A194" s="36" t="s">
        <v>298</v>
      </c>
      <c r="B194" s="45" t="s">
        <v>299</v>
      </c>
      <c r="C194" s="38" t="s">
        <v>37</v>
      </c>
      <c r="D194" s="35">
        <v>875.60020474999999</v>
      </c>
      <c r="E194" s="35">
        <v>910.52638852500013</v>
      </c>
      <c r="F194" s="35">
        <v>790.47275271735987</v>
      </c>
      <c r="G194" s="35">
        <v>944.46996000000001</v>
      </c>
      <c r="H194" s="35">
        <v>992.5045754534691</v>
      </c>
      <c r="I194" s="35">
        <v>952.23209741946641</v>
      </c>
      <c r="J194" s="35">
        <v>1055.4133502930038</v>
      </c>
      <c r="K194" s="35">
        <v>1068.7158696557613</v>
      </c>
      <c r="L194" s="35">
        <v>1130.9584980377833</v>
      </c>
      <c r="M194" s="35">
        <v>1118.5330586022881</v>
      </c>
      <c r="N194" s="35">
        <v>1122.1202276409981</v>
      </c>
      <c r="O194" s="35">
        <v>1163.2745390797097</v>
      </c>
      <c r="P194" s="35">
        <v>1162.6898665632596</v>
      </c>
      <c r="Q194" s="35">
        <v>1209.8059370428982</v>
      </c>
      <c r="R194" s="35">
        <v>1209.1980020257899</v>
      </c>
      <c r="S194" s="35">
        <v>1258.1976997246136</v>
      </c>
      <c r="T194" s="35">
        <v>1257.5664557068219</v>
      </c>
      <c r="U194" s="35">
        <v>1308.5119280795373</v>
      </c>
      <c r="V194" s="35">
        <v>1307.8692403350944</v>
      </c>
      <c r="W194" s="35">
        <v>1360.838725568658</v>
      </c>
      <c r="X194" s="35">
        <v>1337.9502328628016</v>
      </c>
      <c r="Y194" s="35">
        <v>1415.2585949573436</v>
      </c>
      <c r="Z194" s="35">
        <v>1391.4682421773134</v>
      </c>
      <c r="AA194" s="35">
        <f t="shared" ref="AA194:AA219" si="74">H194+J194+K194+M194+O194+Q194+S194+U194+W194+Y194</f>
        <v>11951.054278457283</v>
      </c>
      <c r="AB194" s="35">
        <f t="shared" ref="AB194:AB219" si="75">H194+J194+L194+N194+P194+R194+T194+V194+X194+Z194</f>
        <v>11967.738691096336</v>
      </c>
    </row>
    <row r="195" spans="1:28" s="7" customFormat="1" x14ac:dyDescent="0.25">
      <c r="A195" s="36" t="s">
        <v>300</v>
      </c>
      <c r="B195" s="45" t="s">
        <v>301</v>
      </c>
      <c r="C195" s="38" t="s">
        <v>37</v>
      </c>
      <c r="D195" s="35">
        <v>225.79908122999998</v>
      </c>
      <c r="E195" s="35">
        <v>242.00067923399996</v>
      </c>
      <c r="F195" s="35">
        <v>246.05013891166993</v>
      </c>
      <c r="G195" s="35">
        <v>326.44368163999997</v>
      </c>
      <c r="H195" s="35">
        <v>260.98820450587101</v>
      </c>
      <c r="I195" s="35">
        <v>286.81098634999989</v>
      </c>
      <c r="J195" s="35">
        <v>278.36511970493228</v>
      </c>
      <c r="K195" s="35">
        <v>318.24366153706694</v>
      </c>
      <c r="L195" s="35">
        <v>294.18504689931291</v>
      </c>
      <c r="M195" s="35">
        <v>304.94621512964852</v>
      </c>
      <c r="N195" s="35">
        <v>309.3688161209779</v>
      </c>
      <c r="O195" s="35">
        <v>352.59097242963458</v>
      </c>
      <c r="P195" s="35">
        <v>365.68825206600633</v>
      </c>
      <c r="Q195" s="35">
        <v>362.09478348961989</v>
      </c>
      <c r="R195" s="35">
        <v>380.13361541370341</v>
      </c>
      <c r="S195" s="35">
        <v>392.1784986396047</v>
      </c>
      <c r="T195" s="35">
        <v>395.155751327036</v>
      </c>
      <c r="U195" s="35">
        <v>407.20742399237417</v>
      </c>
      <c r="V195" s="35">
        <v>410.77747913974036</v>
      </c>
      <c r="W195" s="35">
        <v>422.83750635925435</v>
      </c>
      <c r="X195" s="35">
        <v>422.97054315398435</v>
      </c>
      <c r="Y195" s="35">
        <v>439.09279202080978</v>
      </c>
      <c r="Z195" s="35">
        <v>435.85002566035672</v>
      </c>
      <c r="AA195" s="35">
        <f t="shared" si="74"/>
        <v>3538.5451778088159</v>
      </c>
      <c r="AB195" s="35">
        <f t="shared" si="75"/>
        <v>3553.4828539919213</v>
      </c>
    </row>
    <row r="196" spans="1:28" s="7" customFormat="1" x14ac:dyDescent="0.25">
      <c r="A196" s="36" t="s">
        <v>302</v>
      </c>
      <c r="B196" s="45" t="s">
        <v>303</v>
      </c>
      <c r="C196" s="38" t="s">
        <v>37</v>
      </c>
      <c r="D196" s="35">
        <v>128.44282421</v>
      </c>
      <c r="E196" s="35">
        <v>224.17332827199999</v>
      </c>
      <c r="F196" s="35">
        <v>460.17573085865001</v>
      </c>
      <c r="G196" s="35">
        <v>367.61678041372403</v>
      </c>
      <c r="H196" s="35">
        <v>435.0919279881989</v>
      </c>
      <c r="I196" s="35">
        <v>459.89031367590587</v>
      </c>
      <c r="J196" s="35">
        <v>456.11568486526261</v>
      </c>
      <c r="K196" s="35">
        <v>413.87382870517746</v>
      </c>
      <c r="L196" s="35">
        <v>490.35205550424212</v>
      </c>
      <c r="M196" s="35">
        <v>526.7442030204196</v>
      </c>
      <c r="N196" s="35">
        <v>435.01486869008221</v>
      </c>
      <c r="O196" s="35">
        <v>489.08939763450422</v>
      </c>
      <c r="P196" s="35">
        <v>442.41038388927069</v>
      </c>
      <c r="Q196" s="35">
        <v>501.15359391794357</v>
      </c>
      <c r="R196" s="35">
        <v>567.9365838013905</v>
      </c>
      <c r="S196" s="35">
        <v>554.13540974579485</v>
      </c>
      <c r="T196" s="35">
        <v>518.27210575250047</v>
      </c>
      <c r="U196" s="35">
        <v>531.75403511066531</v>
      </c>
      <c r="V196" s="35">
        <v>545.95051293197275</v>
      </c>
      <c r="W196" s="35">
        <v>564.88810014072294</v>
      </c>
      <c r="X196" s="35">
        <v>567.25877017346022</v>
      </c>
      <c r="Y196" s="35">
        <v>590.25822731117876</v>
      </c>
      <c r="Z196" s="35">
        <v>581.38117756128349</v>
      </c>
      <c r="AA196" s="35">
        <f t="shared" si="74"/>
        <v>5063.1044084398673</v>
      </c>
      <c r="AB196" s="35">
        <f t="shared" si="75"/>
        <v>5039.7840711576646</v>
      </c>
    </row>
    <row r="197" spans="1:28" s="7" customFormat="1" ht="15.75" customHeight="1" x14ac:dyDescent="0.25">
      <c r="A197" s="36" t="s">
        <v>304</v>
      </c>
      <c r="B197" s="41" t="s">
        <v>305</v>
      </c>
      <c r="C197" s="38" t="s">
        <v>37</v>
      </c>
      <c r="D197" s="35">
        <v>-21.911825930000003</v>
      </c>
      <c r="E197" s="35">
        <v>-17.282353999999998</v>
      </c>
      <c r="F197" s="35">
        <v>23.179206533999999</v>
      </c>
      <c r="G197" s="35">
        <v>27.116994728496103</v>
      </c>
      <c r="H197" s="35">
        <v>44.192533187533002</v>
      </c>
      <c r="I197" s="35">
        <v>79.791964929342498</v>
      </c>
      <c r="J197" s="35">
        <v>39.561340860328336</v>
      </c>
      <c r="K197" s="35">
        <v>82.023797960732153</v>
      </c>
      <c r="L197" s="35">
        <v>92.239840365025856</v>
      </c>
      <c r="M197" s="35">
        <v>101.74906580480989</v>
      </c>
      <c r="N197" s="35">
        <v>15.644566539961284</v>
      </c>
      <c r="O197" s="35">
        <v>44.341841702975785</v>
      </c>
      <c r="P197" s="35">
        <v>56.067387427020442</v>
      </c>
      <c r="Q197" s="35">
        <v>34.466879067805081</v>
      </c>
      <c r="R197" s="35">
        <v>44.054007976890055</v>
      </c>
      <c r="S197" s="35">
        <v>52.847405680981943</v>
      </c>
      <c r="T197" s="35">
        <v>43.506793091279903</v>
      </c>
      <c r="U197" s="35">
        <v>53.44757126741446</v>
      </c>
      <c r="V197" s="35">
        <v>38.651884459571839</v>
      </c>
      <c r="W197" s="35">
        <v>53.944147668936175</v>
      </c>
      <c r="X197" s="35">
        <v>38.864067413051821</v>
      </c>
      <c r="Y197" s="35">
        <v>54.328209256651249</v>
      </c>
      <c r="Z197" s="35">
        <v>40.029989435443376</v>
      </c>
      <c r="AA197" s="35">
        <f t="shared" si="74"/>
        <v>560.90279245816805</v>
      </c>
      <c r="AB197" s="35">
        <f t="shared" si="75"/>
        <v>452.81241075610592</v>
      </c>
    </row>
    <row r="198" spans="1:28" s="7" customFormat="1" x14ac:dyDescent="0.25">
      <c r="A198" s="36" t="s">
        <v>306</v>
      </c>
      <c r="B198" s="45" t="s">
        <v>307</v>
      </c>
      <c r="C198" s="38" t="s">
        <v>37</v>
      </c>
      <c r="D198" s="35">
        <v>320.50807139000005</v>
      </c>
      <c r="E198" s="35">
        <v>300.44834801100006</v>
      </c>
      <c r="F198" s="35">
        <v>289.93841125775015</v>
      </c>
      <c r="G198" s="35">
        <v>283.03826819951871</v>
      </c>
      <c r="H198" s="35">
        <v>299.13042389563435</v>
      </c>
      <c r="I198" s="35">
        <v>342.29612426596805</v>
      </c>
      <c r="J198" s="35">
        <v>406.72691709066555</v>
      </c>
      <c r="K198" s="35">
        <v>365.95434591396639</v>
      </c>
      <c r="L198" s="35">
        <v>396.28387850644953</v>
      </c>
      <c r="M198" s="35">
        <v>421.56043011436532</v>
      </c>
      <c r="N198" s="35">
        <v>402.90922834127559</v>
      </c>
      <c r="O198" s="35">
        <v>437.32407425596449</v>
      </c>
      <c r="P198" s="35">
        <v>429.98259620900114</v>
      </c>
      <c r="Q198" s="35">
        <v>454.77457446376422</v>
      </c>
      <c r="R198" s="35">
        <v>433.47960000943522</v>
      </c>
      <c r="S198" s="35">
        <v>472.9233536409638</v>
      </c>
      <c r="T198" s="35">
        <v>453.28195362778848</v>
      </c>
      <c r="U198" s="35">
        <v>480.4957668137838</v>
      </c>
      <c r="V198" s="35">
        <v>454.5289395766909</v>
      </c>
      <c r="W198" s="35">
        <v>488.21962825006011</v>
      </c>
      <c r="X198" s="35">
        <v>468.1648077639914</v>
      </c>
      <c r="Y198" s="35">
        <v>496.09796691506216</v>
      </c>
      <c r="Z198" s="35">
        <v>482.20975199691151</v>
      </c>
      <c r="AA198" s="35">
        <f t="shared" si="74"/>
        <v>4323.2074813542295</v>
      </c>
      <c r="AB198" s="35">
        <f t="shared" si="75"/>
        <v>4226.6980970178438</v>
      </c>
    </row>
    <row r="199" spans="1:28" s="7" customFormat="1" x14ac:dyDescent="0.25">
      <c r="A199" s="36" t="s">
        <v>308</v>
      </c>
      <c r="B199" s="45" t="s">
        <v>309</v>
      </c>
      <c r="C199" s="38" t="s">
        <v>37</v>
      </c>
      <c r="D199" s="35">
        <v>276.67782846000011</v>
      </c>
      <c r="E199" s="35">
        <v>229.26485066000009</v>
      </c>
      <c r="F199" s="35">
        <v>195.87114902099987</v>
      </c>
      <c r="G199" s="35">
        <v>248.48429465813328</v>
      </c>
      <c r="H199" s="35">
        <v>265.86103648159974</v>
      </c>
      <c r="I199" s="35">
        <v>286.21122309639992</v>
      </c>
      <c r="J199" s="35">
        <v>262.66622815999784</v>
      </c>
      <c r="K199" s="35">
        <v>286.18284420629709</v>
      </c>
      <c r="L199" s="35">
        <v>271.16349047732177</v>
      </c>
      <c r="M199" s="35">
        <v>291.63655208019577</v>
      </c>
      <c r="N199" s="35">
        <v>314.35110351451846</v>
      </c>
      <c r="O199" s="35">
        <v>286.84629518280377</v>
      </c>
      <c r="P199" s="35">
        <v>324.47730396545131</v>
      </c>
      <c r="Q199" s="35">
        <v>296.62058528722122</v>
      </c>
      <c r="R199" s="35">
        <v>335.56862232325074</v>
      </c>
      <c r="S199" s="35">
        <v>318.07879179685818</v>
      </c>
      <c r="T199" s="35">
        <v>350.80814797856215</v>
      </c>
      <c r="U199" s="35">
        <v>324.93519814513047</v>
      </c>
      <c r="V199" s="35">
        <v>364.64784431725838</v>
      </c>
      <c r="W199" s="35">
        <v>331.66275076568456</v>
      </c>
      <c r="X199" s="35">
        <v>377.35830011656731</v>
      </c>
      <c r="Y199" s="35">
        <v>338.52485443864896</v>
      </c>
      <c r="Z199" s="35">
        <v>390.18008642613466</v>
      </c>
      <c r="AA199" s="35">
        <f t="shared" si="74"/>
        <v>3003.0151365444376</v>
      </c>
      <c r="AB199" s="35">
        <f t="shared" si="75"/>
        <v>3257.0821637606618</v>
      </c>
    </row>
    <row r="200" spans="1:28" s="7" customFormat="1" x14ac:dyDescent="0.25">
      <c r="A200" s="36" t="s">
        <v>310</v>
      </c>
      <c r="B200" s="45" t="s">
        <v>311</v>
      </c>
      <c r="C200" s="38" t="s">
        <v>37</v>
      </c>
      <c r="D200" s="35">
        <v>13.050660219999999</v>
      </c>
      <c r="E200" s="35">
        <v>12.026762320000001</v>
      </c>
      <c r="F200" s="35">
        <v>13.13449058052</v>
      </c>
      <c r="G200" s="35">
        <v>6.2050272131999993</v>
      </c>
      <c r="H200" s="35">
        <v>12.018626404045001</v>
      </c>
      <c r="I200" s="35">
        <v>19.636642906399995</v>
      </c>
      <c r="J200" s="35">
        <v>14.938597680502339</v>
      </c>
      <c r="K200" s="35">
        <v>17.30691412207312</v>
      </c>
      <c r="L200" s="35">
        <v>18.24810180933887</v>
      </c>
      <c r="M200" s="35">
        <v>17.503145258443247</v>
      </c>
      <c r="N200" s="35">
        <v>20.526642420556946</v>
      </c>
      <c r="O200" s="35">
        <v>18.217899066432977</v>
      </c>
      <c r="P200" s="35">
        <v>20.659258661299219</v>
      </c>
      <c r="Q200" s="35">
        <v>19.2034485822223</v>
      </c>
      <c r="R200" s="35">
        <v>21.479833466711192</v>
      </c>
      <c r="S200" s="35">
        <v>19.971638628811185</v>
      </c>
      <c r="T200" s="35">
        <v>22.333412605059635</v>
      </c>
      <c r="U200" s="35">
        <v>19.971638628811185</v>
      </c>
      <c r="V200" s="35">
        <v>23.221323446222023</v>
      </c>
      <c r="W200" s="35">
        <v>19.971638628811185</v>
      </c>
      <c r="X200" s="35">
        <v>23.917963149608688</v>
      </c>
      <c r="Y200" s="35">
        <v>19.971638628811185</v>
      </c>
      <c r="Z200" s="35">
        <v>24.635502044096949</v>
      </c>
      <c r="AA200" s="35">
        <f t="shared" si="74"/>
        <v>179.07518562896371</v>
      </c>
      <c r="AB200" s="35">
        <f t="shared" si="75"/>
        <v>201.97926168744084</v>
      </c>
    </row>
    <row r="201" spans="1:28" s="7" customFormat="1" ht="31.5" x14ac:dyDescent="0.25">
      <c r="A201" s="36" t="s">
        <v>312</v>
      </c>
      <c r="B201" s="45" t="s">
        <v>313</v>
      </c>
      <c r="C201" s="38" t="s">
        <v>37</v>
      </c>
      <c r="D201" s="35">
        <v>98.717364559399783</v>
      </c>
      <c r="E201" s="35">
        <v>133.533327888</v>
      </c>
      <c r="F201" s="35">
        <v>182.06443629437999</v>
      </c>
      <c r="G201" s="35">
        <v>206.28890047661545</v>
      </c>
      <c r="H201" s="35">
        <v>153.26230725216601</v>
      </c>
      <c r="I201" s="35">
        <v>202.63253599492978</v>
      </c>
      <c r="J201" s="35">
        <v>166.32132651883541</v>
      </c>
      <c r="K201" s="35">
        <v>157.13141910870854</v>
      </c>
      <c r="L201" s="35">
        <v>113.63513488364651</v>
      </c>
      <c r="M201" s="35">
        <v>141.00999095469996</v>
      </c>
      <c r="N201" s="35">
        <v>136.55263802706531</v>
      </c>
      <c r="O201" s="35">
        <v>135.04304760108056</v>
      </c>
      <c r="P201" s="35">
        <v>147.42104099474739</v>
      </c>
      <c r="Q201" s="35">
        <v>127.44400105896565</v>
      </c>
      <c r="R201" s="35">
        <v>143.47686142765261</v>
      </c>
      <c r="S201" s="35">
        <v>96.924958534925224</v>
      </c>
      <c r="T201" s="35">
        <v>126.71414928123441</v>
      </c>
      <c r="U201" s="35">
        <v>96.924958534925224</v>
      </c>
      <c r="V201" s="35">
        <v>95.796562867126937</v>
      </c>
      <c r="W201" s="35">
        <v>96.924958534925224</v>
      </c>
      <c r="X201" s="35">
        <v>95.146327930656454</v>
      </c>
      <c r="Y201" s="35">
        <v>96.924958534925224</v>
      </c>
      <c r="Z201" s="35">
        <v>95.109284642218839</v>
      </c>
      <c r="AA201" s="35">
        <f t="shared" si="74"/>
        <v>1267.9119266341572</v>
      </c>
      <c r="AB201" s="35">
        <f t="shared" si="75"/>
        <v>1273.4356338253499</v>
      </c>
    </row>
    <row r="202" spans="1:28" s="7" customFormat="1" x14ac:dyDescent="0.25">
      <c r="A202" s="36" t="s">
        <v>314</v>
      </c>
      <c r="B202" s="45" t="s">
        <v>315</v>
      </c>
      <c r="C202" s="38" t="s">
        <v>37</v>
      </c>
      <c r="D202" s="35">
        <v>431.64744749516052</v>
      </c>
      <c r="E202" s="35">
        <v>212.38557450999093</v>
      </c>
      <c r="F202" s="35">
        <v>232.83591635939163</v>
      </c>
      <c r="G202" s="35">
        <v>341.84656377519275</v>
      </c>
      <c r="H202" s="35">
        <v>261.37564172339569</v>
      </c>
      <c r="I202" s="35">
        <v>477.23597143700999</v>
      </c>
      <c r="J202" s="35">
        <v>321.68213973213648</v>
      </c>
      <c r="K202" s="35">
        <v>5.9059586938200859</v>
      </c>
      <c r="L202" s="35">
        <v>41.113827414374796</v>
      </c>
      <c r="M202" s="35">
        <v>344.06099706120557</v>
      </c>
      <c r="N202" s="35">
        <v>410.22104916502536</v>
      </c>
      <c r="O202" s="35">
        <v>357.64800141194212</v>
      </c>
      <c r="P202" s="35">
        <v>398.91678442234638</v>
      </c>
      <c r="Q202" s="35">
        <v>425.30682012538972</v>
      </c>
      <c r="R202" s="35">
        <v>475.83425569271014</v>
      </c>
      <c r="S202" s="35">
        <v>340.29890515730858</v>
      </c>
      <c r="T202" s="35">
        <v>471.01613431005831</v>
      </c>
      <c r="U202" s="35">
        <v>349.67581819612451</v>
      </c>
      <c r="V202" s="35">
        <v>505.55672132348644</v>
      </c>
      <c r="W202" s="35">
        <v>359.24026949571567</v>
      </c>
      <c r="X202" s="35">
        <v>523.91160104548464</v>
      </c>
      <c r="Y202" s="35">
        <v>368.99600982130175</v>
      </c>
      <c r="Z202" s="35">
        <v>540.52035947520289</v>
      </c>
      <c r="AA202" s="35">
        <f t="shared" si="74"/>
        <v>3134.1905614183411</v>
      </c>
      <c r="AB202" s="35">
        <f t="shared" si="75"/>
        <v>3950.148514304221</v>
      </c>
    </row>
    <row r="203" spans="1:28" s="31" customFormat="1" ht="26.25" customHeight="1" x14ac:dyDescent="0.25">
      <c r="A203" s="32" t="s">
        <v>316</v>
      </c>
      <c r="B203" s="33" t="s">
        <v>317</v>
      </c>
      <c r="C203" s="34" t="s">
        <v>37</v>
      </c>
      <c r="D203" s="35">
        <f>SUM(D204:D205,D209)</f>
        <v>3.06719E-3</v>
      </c>
      <c r="E203" s="35">
        <f t="shared" ref="E203:Z203" si="76">SUM(E204:E205,E209)</f>
        <v>0.39054500000000003</v>
      </c>
      <c r="F203" s="35">
        <f t="shared" si="76"/>
        <v>0.18832870002999999</v>
      </c>
      <c r="G203" s="35">
        <f t="shared" si="76"/>
        <v>0</v>
      </c>
      <c r="H203" s="35">
        <f t="shared" si="76"/>
        <v>0</v>
      </c>
      <c r="I203" s="35">
        <f t="shared" si="76"/>
        <v>0</v>
      </c>
      <c r="J203" s="35">
        <f t="shared" si="76"/>
        <v>6.2995927623913541</v>
      </c>
      <c r="K203" s="35">
        <f t="shared" si="76"/>
        <v>6.9320000000000004</v>
      </c>
      <c r="L203" s="35">
        <f t="shared" si="76"/>
        <v>10.67</v>
      </c>
      <c r="M203" s="35">
        <f t="shared" si="76"/>
        <v>12.731</v>
      </c>
      <c r="N203" s="35">
        <f t="shared" si="76"/>
        <v>74.999603555852374</v>
      </c>
      <c r="O203" s="35">
        <f t="shared" si="76"/>
        <v>15.878</v>
      </c>
      <c r="P203" s="35">
        <f t="shared" si="76"/>
        <v>14.131913976080497</v>
      </c>
      <c r="Q203" s="35">
        <f t="shared" si="76"/>
        <v>21.994</v>
      </c>
      <c r="R203" s="35">
        <f t="shared" si="76"/>
        <v>247.143908201627</v>
      </c>
      <c r="S203" s="35">
        <f t="shared" si="76"/>
        <v>27.670999999999999</v>
      </c>
      <c r="T203" s="35">
        <f t="shared" si="76"/>
        <v>260.02354205796701</v>
      </c>
      <c r="U203" s="35">
        <f t="shared" si="76"/>
        <v>27.670999999999999</v>
      </c>
      <c r="V203" s="35">
        <f t="shared" si="76"/>
        <v>274.01146207358698</v>
      </c>
      <c r="W203" s="35">
        <f t="shared" si="76"/>
        <v>27.670999999999999</v>
      </c>
      <c r="X203" s="35">
        <f t="shared" si="76"/>
        <v>274.01146207358698</v>
      </c>
      <c r="Y203" s="35">
        <f t="shared" si="76"/>
        <v>27.670999999999999</v>
      </c>
      <c r="Z203" s="35">
        <f t="shared" si="76"/>
        <v>274.01146207358698</v>
      </c>
      <c r="AA203" s="35">
        <f t="shared" si="74"/>
        <v>174.51859276239134</v>
      </c>
      <c r="AB203" s="35">
        <f t="shared" si="75"/>
        <v>1435.302946774679</v>
      </c>
    </row>
    <row r="204" spans="1:28" s="7" customFormat="1" x14ac:dyDescent="0.25">
      <c r="A204" s="36" t="s">
        <v>318</v>
      </c>
      <c r="B204" s="45" t="s">
        <v>319</v>
      </c>
      <c r="C204" s="38" t="s">
        <v>37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f t="shared" si="74"/>
        <v>0</v>
      </c>
      <c r="AB204" s="35">
        <f t="shared" si="75"/>
        <v>0</v>
      </c>
    </row>
    <row r="205" spans="1:28" s="7" customFormat="1" ht="15.75" customHeight="1" x14ac:dyDescent="0.25">
      <c r="A205" s="36" t="s">
        <v>320</v>
      </c>
      <c r="B205" s="45" t="s">
        <v>321</v>
      </c>
      <c r="C205" s="38" t="s">
        <v>37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f t="shared" si="74"/>
        <v>0</v>
      </c>
      <c r="AB205" s="35">
        <f t="shared" si="75"/>
        <v>0</v>
      </c>
    </row>
    <row r="206" spans="1:28" s="7" customFormat="1" ht="34.5" customHeight="1" x14ac:dyDescent="0.25">
      <c r="A206" s="36" t="s">
        <v>322</v>
      </c>
      <c r="B206" s="41" t="s">
        <v>323</v>
      </c>
      <c r="C206" s="38" t="s">
        <v>37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f t="shared" si="74"/>
        <v>0</v>
      </c>
      <c r="AB206" s="35">
        <f t="shared" si="75"/>
        <v>0</v>
      </c>
    </row>
    <row r="207" spans="1:28" s="7" customFormat="1" ht="15.75" customHeight="1" x14ac:dyDescent="0.25">
      <c r="A207" s="36" t="s">
        <v>324</v>
      </c>
      <c r="B207" s="43" t="s">
        <v>325</v>
      </c>
      <c r="C207" s="38" t="s">
        <v>37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35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>
        <v>0</v>
      </c>
      <c r="Z207" s="35">
        <v>0</v>
      </c>
      <c r="AA207" s="35">
        <f t="shared" si="74"/>
        <v>0</v>
      </c>
      <c r="AB207" s="35">
        <f t="shared" si="75"/>
        <v>0</v>
      </c>
    </row>
    <row r="208" spans="1:28" s="7" customFormat="1" ht="15.75" customHeight="1" x14ac:dyDescent="0.25">
      <c r="A208" s="36" t="s">
        <v>326</v>
      </c>
      <c r="B208" s="43" t="s">
        <v>327</v>
      </c>
      <c r="C208" s="38" t="s">
        <v>37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>
        <v>0</v>
      </c>
      <c r="P208" s="35">
        <v>0</v>
      </c>
      <c r="Q208" s="35">
        <v>0</v>
      </c>
      <c r="R208" s="35">
        <v>0</v>
      </c>
      <c r="S208" s="35">
        <v>0</v>
      </c>
      <c r="T208" s="35">
        <v>0</v>
      </c>
      <c r="U208" s="35">
        <v>0</v>
      </c>
      <c r="V208" s="35">
        <v>0</v>
      </c>
      <c r="W208" s="35">
        <v>0</v>
      </c>
      <c r="X208" s="35">
        <v>0</v>
      </c>
      <c r="Y208" s="35">
        <v>0</v>
      </c>
      <c r="Z208" s="35">
        <v>0</v>
      </c>
      <c r="AA208" s="35">
        <f t="shared" si="74"/>
        <v>0</v>
      </c>
      <c r="AB208" s="35">
        <f t="shared" si="75"/>
        <v>0</v>
      </c>
    </row>
    <row r="209" spans="1:28" s="7" customFormat="1" x14ac:dyDescent="0.25">
      <c r="A209" s="36" t="s">
        <v>328</v>
      </c>
      <c r="B209" s="45" t="s">
        <v>329</v>
      </c>
      <c r="C209" s="38" t="s">
        <v>37</v>
      </c>
      <c r="D209" s="35">
        <v>3.06719E-3</v>
      </c>
      <c r="E209" s="35">
        <v>0.39054500000000003</v>
      </c>
      <c r="F209" s="35">
        <v>0.18832870002999999</v>
      </c>
      <c r="G209" s="35">
        <v>0</v>
      </c>
      <c r="H209" s="35">
        <v>0</v>
      </c>
      <c r="I209" s="35">
        <v>0</v>
      </c>
      <c r="J209" s="35">
        <v>6.2995927623913541</v>
      </c>
      <c r="K209" s="35">
        <v>6.9320000000000004</v>
      </c>
      <c r="L209" s="35">
        <v>10.67</v>
      </c>
      <c r="M209" s="35">
        <v>12.731</v>
      </c>
      <c r="N209" s="35">
        <v>74.999603555852374</v>
      </c>
      <c r="O209" s="35">
        <v>15.878</v>
      </c>
      <c r="P209" s="35">
        <v>14.131913976080497</v>
      </c>
      <c r="Q209" s="35">
        <v>21.994</v>
      </c>
      <c r="R209" s="35">
        <v>247.143908201627</v>
      </c>
      <c r="S209" s="35">
        <v>27.670999999999999</v>
      </c>
      <c r="T209" s="35">
        <v>260.02354205796701</v>
      </c>
      <c r="U209" s="35">
        <v>27.670999999999999</v>
      </c>
      <c r="V209" s="35">
        <v>274.01146207358698</v>
      </c>
      <c r="W209" s="35">
        <v>27.670999999999999</v>
      </c>
      <c r="X209" s="35">
        <v>274.01146207358698</v>
      </c>
      <c r="Y209" s="35">
        <v>27.670999999999999</v>
      </c>
      <c r="Z209" s="35">
        <v>274.01146207358698</v>
      </c>
      <c r="AA209" s="35">
        <f t="shared" si="74"/>
        <v>174.51859276239134</v>
      </c>
      <c r="AB209" s="35">
        <f t="shared" si="75"/>
        <v>1435.302946774679</v>
      </c>
    </row>
    <row r="210" spans="1:28" s="31" customFormat="1" x14ac:dyDescent="0.25">
      <c r="A210" s="32" t="s">
        <v>330</v>
      </c>
      <c r="B210" s="33" t="s">
        <v>331</v>
      </c>
      <c r="C210" s="34" t="s">
        <v>37</v>
      </c>
      <c r="D210" s="35">
        <f>SUM(D211,D218:D219)</f>
        <v>678.40652755543999</v>
      </c>
      <c r="E210" s="35">
        <f t="shared" ref="E210:Z210" si="77">SUM(E211,E218:E219)</f>
        <v>373.22209639000994</v>
      </c>
      <c r="F210" s="35">
        <f t="shared" si="77"/>
        <v>434.53718910755998</v>
      </c>
      <c r="G210" s="35">
        <f t="shared" si="77"/>
        <v>387.53100000000001</v>
      </c>
      <c r="H210" s="35">
        <f t="shared" si="77"/>
        <v>431.34068155585601</v>
      </c>
      <c r="I210" s="35">
        <f t="shared" si="77"/>
        <v>671.45200000000011</v>
      </c>
      <c r="J210" s="35">
        <f t="shared" si="77"/>
        <v>685.04162940205504</v>
      </c>
      <c r="K210" s="35">
        <f t="shared" si="77"/>
        <v>572.1072025794</v>
      </c>
      <c r="L210" s="35">
        <f t="shared" si="77"/>
        <v>636.48000060999993</v>
      </c>
      <c r="M210" s="35">
        <f t="shared" si="77"/>
        <v>541.50919836340006</v>
      </c>
      <c r="N210" s="35">
        <f t="shared" si="77"/>
        <v>642.63226409999993</v>
      </c>
      <c r="O210" s="35">
        <f t="shared" si="77"/>
        <v>548.25861982940023</v>
      </c>
      <c r="P210" s="35">
        <f t="shared" si="77"/>
        <v>566.67766820999998</v>
      </c>
      <c r="Q210" s="35">
        <f t="shared" si="77"/>
        <v>562.2950512796001</v>
      </c>
      <c r="R210" s="35">
        <f t="shared" si="77"/>
        <v>563.38253970999995</v>
      </c>
      <c r="S210" s="35">
        <f t="shared" si="77"/>
        <v>570.41010960072697</v>
      </c>
      <c r="T210" s="35">
        <f t="shared" si="77"/>
        <v>571.63514138999994</v>
      </c>
      <c r="U210" s="35">
        <f t="shared" si="77"/>
        <v>593.19426200401506</v>
      </c>
      <c r="V210" s="35">
        <f t="shared" si="77"/>
        <v>594.80546587000003</v>
      </c>
      <c r="W210" s="35">
        <f t="shared" si="77"/>
        <v>616.88978050343451</v>
      </c>
      <c r="X210" s="35">
        <f t="shared" si="77"/>
        <v>618.90260332000003</v>
      </c>
      <c r="Y210" s="35">
        <f t="shared" si="77"/>
        <v>641.53311974283076</v>
      </c>
      <c r="Z210" s="35">
        <f t="shared" si="77"/>
        <v>624.68897146000006</v>
      </c>
      <c r="AA210" s="35">
        <f t="shared" si="74"/>
        <v>5762.5796548607195</v>
      </c>
      <c r="AB210" s="35">
        <f t="shared" si="75"/>
        <v>5935.586965627911</v>
      </c>
    </row>
    <row r="211" spans="1:28" s="7" customFormat="1" x14ac:dyDescent="0.25">
      <c r="A211" s="36" t="s">
        <v>332</v>
      </c>
      <c r="B211" s="45" t="s">
        <v>333</v>
      </c>
      <c r="C211" s="38" t="s">
        <v>37</v>
      </c>
      <c r="D211" s="35">
        <f>SUM(D212:D217)</f>
        <v>676.61328855544002</v>
      </c>
      <c r="E211" s="35">
        <f t="shared" ref="E211:Z211" si="78">SUM(E212:E217)</f>
        <v>371.52838162000006</v>
      </c>
      <c r="F211" s="35">
        <f t="shared" si="78"/>
        <v>432.25364894000006</v>
      </c>
      <c r="G211" s="35">
        <f t="shared" si="78"/>
        <v>387.53100000000001</v>
      </c>
      <c r="H211" s="35">
        <f t="shared" si="78"/>
        <v>431.34074633000006</v>
      </c>
      <c r="I211" s="35">
        <f t="shared" si="78"/>
        <v>671.45200000000011</v>
      </c>
      <c r="J211" s="35">
        <f t="shared" si="78"/>
        <v>685.04163026000037</v>
      </c>
      <c r="K211" s="35">
        <f t="shared" si="78"/>
        <v>572.10720257999992</v>
      </c>
      <c r="L211" s="35">
        <f t="shared" si="78"/>
        <v>636.48000060999993</v>
      </c>
      <c r="M211" s="35">
        <f t="shared" si="78"/>
        <v>541.50919835999991</v>
      </c>
      <c r="N211" s="35">
        <f t="shared" si="78"/>
        <v>642.63226409999993</v>
      </c>
      <c r="O211" s="35">
        <f t="shared" si="78"/>
        <v>548.25861983000004</v>
      </c>
      <c r="P211" s="35">
        <f t="shared" si="78"/>
        <v>566.67766820999998</v>
      </c>
      <c r="Q211" s="35">
        <f t="shared" si="78"/>
        <v>562.29505128000028</v>
      </c>
      <c r="R211" s="35">
        <f t="shared" si="78"/>
        <v>563.38253970999995</v>
      </c>
      <c r="S211" s="35">
        <f t="shared" si="78"/>
        <v>570.41010960000017</v>
      </c>
      <c r="T211" s="35">
        <f t="shared" si="78"/>
        <v>571.63514138999994</v>
      </c>
      <c r="U211" s="35">
        <f t="shared" si="78"/>
        <v>593.19426200000009</v>
      </c>
      <c r="V211" s="35">
        <f t="shared" si="78"/>
        <v>594.80546587000003</v>
      </c>
      <c r="W211" s="35">
        <f t="shared" si="78"/>
        <v>616.88978050000026</v>
      </c>
      <c r="X211" s="35">
        <f t="shared" si="78"/>
        <v>618.90260332000003</v>
      </c>
      <c r="Y211" s="35">
        <f t="shared" si="78"/>
        <v>641.5331197500002</v>
      </c>
      <c r="Z211" s="35">
        <f t="shared" si="78"/>
        <v>624.68897146000006</v>
      </c>
      <c r="AA211" s="35">
        <f t="shared" si="74"/>
        <v>5762.5797204900009</v>
      </c>
      <c r="AB211" s="35">
        <f t="shared" si="75"/>
        <v>5935.58703126</v>
      </c>
    </row>
    <row r="212" spans="1:28" s="7" customFormat="1" ht="15.75" customHeight="1" x14ac:dyDescent="0.25">
      <c r="A212" s="36" t="s">
        <v>334</v>
      </c>
      <c r="B212" s="41" t="s">
        <v>335</v>
      </c>
      <c r="C212" s="38" t="s">
        <v>37</v>
      </c>
      <c r="D212" s="35">
        <v>479.84815158544001</v>
      </c>
      <c r="E212" s="35">
        <v>257.79781183000006</v>
      </c>
      <c r="F212" s="35">
        <v>271.82230763000007</v>
      </c>
      <c r="G212" s="35">
        <v>187.85903472799998</v>
      </c>
      <c r="H212" s="35">
        <v>207.79816888000002</v>
      </c>
      <c r="I212" s="35">
        <v>412.26470137000007</v>
      </c>
      <c r="J212" s="35">
        <v>484.7073076300004</v>
      </c>
      <c r="K212" s="35">
        <v>455.63121176999994</v>
      </c>
      <c r="L212" s="35">
        <v>491.69886362</v>
      </c>
      <c r="M212" s="35">
        <v>426.79632754999989</v>
      </c>
      <c r="N212" s="35">
        <v>417.98013219000001</v>
      </c>
      <c r="O212" s="35">
        <v>390.36887402000002</v>
      </c>
      <c r="P212" s="35">
        <v>364.18856681</v>
      </c>
      <c r="Q212" s="35">
        <v>470.82683616000025</v>
      </c>
      <c r="R212" s="35">
        <v>437.71378613999997</v>
      </c>
      <c r="S212" s="35">
        <v>417.79020995000019</v>
      </c>
      <c r="T212" s="35">
        <v>446.92632576</v>
      </c>
      <c r="U212" s="35">
        <v>418.43905347000009</v>
      </c>
      <c r="V212" s="35">
        <v>440.58169004000001</v>
      </c>
      <c r="W212" s="35">
        <v>433.32273869000022</v>
      </c>
      <c r="X212" s="35">
        <v>437.89898325000001</v>
      </c>
      <c r="Y212" s="35">
        <v>434.4265245900001</v>
      </c>
      <c r="Z212" s="35">
        <v>439.42745487000002</v>
      </c>
      <c r="AA212" s="35">
        <f t="shared" si="74"/>
        <v>4140.1072527100005</v>
      </c>
      <c r="AB212" s="35">
        <f t="shared" si="75"/>
        <v>4168.9212791900009</v>
      </c>
    </row>
    <row r="213" spans="1:28" s="7" customFormat="1" ht="15.75" customHeight="1" x14ac:dyDescent="0.25">
      <c r="A213" s="36" t="s">
        <v>336</v>
      </c>
      <c r="B213" s="41" t="s">
        <v>337</v>
      </c>
      <c r="C213" s="38" t="s">
        <v>37</v>
      </c>
      <c r="D213" s="35">
        <v>196.56113697000006</v>
      </c>
      <c r="E213" s="35">
        <v>113.73056978999999</v>
      </c>
      <c r="F213" s="35">
        <v>156.79806179000002</v>
      </c>
      <c r="G213" s="35">
        <v>199.59596491199997</v>
      </c>
      <c r="H213" s="35">
        <v>223.53957745000005</v>
      </c>
      <c r="I213" s="35">
        <v>259.18729863000004</v>
      </c>
      <c r="J213" s="35">
        <v>200.33432262999995</v>
      </c>
      <c r="K213" s="35">
        <v>116.47599080999997</v>
      </c>
      <c r="L213" s="35">
        <v>144.78113698999999</v>
      </c>
      <c r="M213" s="35">
        <v>114.71287081</v>
      </c>
      <c r="N213" s="35">
        <v>224.65113191</v>
      </c>
      <c r="O213" s="35">
        <v>157.88974580999999</v>
      </c>
      <c r="P213" s="35">
        <v>202.48910140000001</v>
      </c>
      <c r="Q213" s="35">
        <v>91.468215119999996</v>
      </c>
      <c r="R213" s="35">
        <v>125.66875357000001</v>
      </c>
      <c r="S213" s="35">
        <v>152.61989965000001</v>
      </c>
      <c r="T213" s="35">
        <v>124.70881563</v>
      </c>
      <c r="U213" s="35">
        <v>174.75520853</v>
      </c>
      <c r="V213" s="35">
        <v>154.22377582999999</v>
      </c>
      <c r="W213" s="35">
        <v>183.56704181000003</v>
      </c>
      <c r="X213" s="35">
        <v>181.00362007000001</v>
      </c>
      <c r="Y213" s="35">
        <v>207.10659516000004</v>
      </c>
      <c r="Z213" s="35">
        <v>185.26151659000001</v>
      </c>
      <c r="AA213" s="35">
        <f t="shared" si="74"/>
        <v>1622.4694677800003</v>
      </c>
      <c r="AB213" s="35">
        <f t="shared" si="75"/>
        <v>1766.6617520699999</v>
      </c>
    </row>
    <row r="214" spans="1:28" s="7" customFormat="1" ht="31.5" customHeight="1" x14ac:dyDescent="0.25">
      <c r="A214" s="36" t="s">
        <v>338</v>
      </c>
      <c r="B214" s="41" t="s">
        <v>339</v>
      </c>
      <c r="C214" s="38" t="s">
        <v>37</v>
      </c>
      <c r="D214" s="35">
        <v>0</v>
      </c>
      <c r="E214" s="35">
        <v>0</v>
      </c>
      <c r="F214" s="35">
        <v>3.6302795200000002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74"/>
        <v>0</v>
      </c>
      <c r="AB214" s="35">
        <f t="shared" si="75"/>
        <v>0</v>
      </c>
    </row>
    <row r="215" spans="1:28" s="7" customFormat="1" ht="15.75" customHeight="1" x14ac:dyDescent="0.25">
      <c r="A215" s="36" t="s">
        <v>340</v>
      </c>
      <c r="B215" s="41" t="s">
        <v>341</v>
      </c>
      <c r="C215" s="38" t="s">
        <v>37</v>
      </c>
      <c r="D215" s="35">
        <v>0.20399999999999999</v>
      </c>
      <c r="E215" s="35">
        <v>0</v>
      </c>
      <c r="F215" s="35">
        <v>3.0000000000000001E-3</v>
      </c>
      <c r="G215" s="35">
        <v>7.6000360000000003E-2</v>
      </c>
      <c r="H215" s="35">
        <v>3.0000000000000001E-3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1E-3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74"/>
        <v>3.0000000000000001E-3</v>
      </c>
      <c r="AB215" s="35">
        <f t="shared" si="75"/>
        <v>4.0000000000000001E-3</v>
      </c>
    </row>
    <row r="216" spans="1:28" s="7" customFormat="1" ht="15.75" customHeight="1" x14ac:dyDescent="0.25">
      <c r="A216" s="36" t="s">
        <v>342</v>
      </c>
      <c r="B216" s="41" t="s">
        <v>343</v>
      </c>
      <c r="C216" s="38" t="s">
        <v>37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74"/>
        <v>0</v>
      </c>
      <c r="AB216" s="35">
        <f t="shared" si="75"/>
        <v>0</v>
      </c>
    </row>
    <row r="217" spans="1:28" s="7" customFormat="1" ht="15.75" customHeight="1" x14ac:dyDescent="0.25">
      <c r="A217" s="36" t="s">
        <v>344</v>
      </c>
      <c r="B217" s="41" t="s">
        <v>345</v>
      </c>
      <c r="C217" s="38" t="s">
        <v>37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74"/>
        <v>0</v>
      </c>
      <c r="AB217" s="35">
        <f t="shared" si="75"/>
        <v>0</v>
      </c>
    </row>
    <row r="218" spans="1:28" s="7" customFormat="1" x14ac:dyDescent="0.25">
      <c r="A218" s="36" t="s">
        <v>346</v>
      </c>
      <c r="B218" s="45" t="s">
        <v>347</v>
      </c>
      <c r="C218" s="38" t="s">
        <v>37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74"/>
        <v>0</v>
      </c>
      <c r="AB218" s="35">
        <f t="shared" si="75"/>
        <v>0</v>
      </c>
    </row>
    <row r="219" spans="1:28" s="7" customFormat="1" x14ac:dyDescent="0.25">
      <c r="A219" s="36" t="s">
        <v>348</v>
      </c>
      <c r="B219" s="45" t="s">
        <v>349</v>
      </c>
      <c r="C219" s="38" t="s">
        <v>37</v>
      </c>
      <c r="D219" s="35">
        <v>1.7932389999999714</v>
      </c>
      <c r="E219" s="35">
        <v>1.6937147700098762</v>
      </c>
      <c r="F219" s="35">
        <v>2.2835401675599201</v>
      </c>
      <c r="G219" s="35">
        <v>0</v>
      </c>
      <c r="H219" s="35">
        <v>-6.4774144050261384E-5</v>
      </c>
      <c r="I219" s="35">
        <v>0</v>
      </c>
      <c r="J219" s="35">
        <v>-8.5794533788430272E-7</v>
      </c>
      <c r="K219" s="35">
        <v>-5.9992544265696779E-10</v>
      </c>
      <c r="L219" s="35">
        <v>0</v>
      </c>
      <c r="M219" s="35">
        <v>3.4001459425780922E-9</v>
      </c>
      <c r="N219" s="35">
        <v>0</v>
      </c>
      <c r="O219" s="35">
        <v>-5.9981175581924617E-10</v>
      </c>
      <c r="P219" s="35">
        <v>0</v>
      </c>
      <c r="Q219" s="35">
        <v>-4.0017766878008842E-10</v>
      </c>
      <c r="R219" s="35">
        <v>0</v>
      </c>
      <c r="S219" s="35">
        <v>7.2679995355429128E-10</v>
      </c>
      <c r="T219" s="35">
        <v>0</v>
      </c>
      <c r="U219" s="35">
        <v>4.0149643609765917E-9</v>
      </c>
      <c r="V219" s="35">
        <v>0</v>
      </c>
      <c r="W219" s="35">
        <v>3.434251993894577E-9</v>
      </c>
      <c r="X219" s="35">
        <v>0</v>
      </c>
      <c r="Y219" s="35">
        <v>-7.1694330472382717E-9</v>
      </c>
      <c r="Z219" s="35">
        <v>0</v>
      </c>
      <c r="AA219" s="35">
        <f t="shared" si="74"/>
        <v>-6.5629282573809178E-5</v>
      </c>
      <c r="AB219" s="35">
        <f t="shared" si="75"/>
        <v>-6.5632089388145687E-5</v>
      </c>
    </row>
    <row r="220" spans="1:28" s="7" customFormat="1" x14ac:dyDescent="0.25">
      <c r="A220" s="36" t="s">
        <v>350</v>
      </c>
      <c r="B220" s="45" t="s">
        <v>129</v>
      </c>
      <c r="C220" s="34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x14ac:dyDescent="0.25">
      <c r="A221" s="36" t="s">
        <v>351</v>
      </c>
      <c r="B221" s="45" t="s">
        <v>352</v>
      </c>
      <c r="C221" s="38" t="s">
        <v>37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12.02134556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79">H221+J221+K221+M221+O221+Q221+S221+U221+W221+Y221</f>
        <v>0</v>
      </c>
      <c r="AB221" s="35">
        <f t="shared" ref="AB221:AB250" si="80">H221+J221+L221+N221+P221+R221+T221+V221+X221+Z221</f>
        <v>12.02134556</v>
      </c>
    </row>
    <row r="222" spans="1:28" s="31" customFormat="1" x14ac:dyDescent="0.25">
      <c r="A222" s="32" t="s">
        <v>353</v>
      </c>
      <c r="B222" s="33" t="s">
        <v>354</v>
      </c>
      <c r="C222" s="34" t="s">
        <v>37</v>
      </c>
      <c r="D222" s="35">
        <f>SUM(D223:D224,D228:D229,D232:D234)</f>
        <v>1264.6710729999998</v>
      </c>
      <c r="E222" s="35">
        <f t="shared" ref="E222:Z222" si="81">SUM(E223:E224,E228:E229,E232:E234)</f>
        <v>707.29791900000009</v>
      </c>
      <c r="F222" s="35">
        <f t="shared" si="81"/>
        <v>1577.9720028482302</v>
      </c>
      <c r="G222" s="35">
        <f t="shared" si="81"/>
        <v>921.91684999999995</v>
      </c>
      <c r="H222" s="35">
        <f t="shared" si="81"/>
        <v>1349.4390304923293</v>
      </c>
      <c r="I222" s="35">
        <f t="shared" si="81"/>
        <v>133.65516914574388</v>
      </c>
      <c r="J222" s="35">
        <f t="shared" si="81"/>
        <v>2341.854250202382</v>
      </c>
      <c r="K222" s="35">
        <f t="shared" si="81"/>
        <v>289.98970331125537</v>
      </c>
      <c r="L222" s="35">
        <f t="shared" si="81"/>
        <v>1496.0829789110621</v>
      </c>
      <c r="M222" s="35">
        <f t="shared" si="81"/>
        <v>204.36824603346795</v>
      </c>
      <c r="N222" s="35">
        <f t="shared" si="81"/>
        <v>301.45012480000003</v>
      </c>
      <c r="O222" s="35">
        <f t="shared" si="81"/>
        <v>255.14924603346796</v>
      </c>
      <c r="P222" s="35">
        <f t="shared" si="81"/>
        <v>4.5675126499999994</v>
      </c>
      <c r="Q222" s="35">
        <f t="shared" si="81"/>
        <v>1254.368246033468</v>
      </c>
      <c r="R222" s="35">
        <f t="shared" si="81"/>
        <v>4.6895960099999998</v>
      </c>
      <c r="S222" s="35">
        <f t="shared" si="81"/>
        <v>514.33224603346798</v>
      </c>
      <c r="T222" s="35">
        <f t="shared" si="81"/>
        <v>4.8165627100000004</v>
      </c>
      <c r="U222" s="35">
        <f t="shared" si="81"/>
        <v>4.3672014280259726</v>
      </c>
      <c r="V222" s="35">
        <f t="shared" si="81"/>
        <v>4.9486080700000006</v>
      </c>
      <c r="W222" s="35">
        <f t="shared" si="81"/>
        <v>4.3672014280259726</v>
      </c>
      <c r="X222" s="35">
        <f t="shared" si="81"/>
        <v>454.94860806999998</v>
      </c>
      <c r="Y222" s="35">
        <f t="shared" si="81"/>
        <v>4.3672014280259726</v>
      </c>
      <c r="Z222" s="35">
        <f t="shared" si="81"/>
        <v>454.94860806999998</v>
      </c>
      <c r="AA222" s="35">
        <f t="shared" si="79"/>
        <v>6222.6025724239162</v>
      </c>
      <c r="AB222" s="35">
        <f t="shared" si="80"/>
        <v>6417.7458799857723</v>
      </c>
    </row>
    <row r="223" spans="1:28" s="7" customFormat="1" x14ac:dyDescent="0.25">
      <c r="A223" s="36" t="s">
        <v>355</v>
      </c>
      <c r="B223" s="45" t="s">
        <v>356</v>
      </c>
      <c r="C223" s="38" t="s">
        <v>37</v>
      </c>
      <c r="D223" s="35">
        <v>0.83507299999999995</v>
      </c>
      <c r="E223" s="35">
        <v>5.424919</v>
      </c>
      <c r="F223" s="35">
        <v>46.365002848230006</v>
      </c>
      <c r="G223" s="35">
        <v>3.8398499999999998</v>
      </c>
      <c r="H223" s="35">
        <v>6.1987304923289992</v>
      </c>
      <c r="I223" s="35">
        <v>4.2051691457438869</v>
      </c>
      <c r="J223" s="35">
        <v>4.4385475037357613</v>
      </c>
      <c r="K223" s="35">
        <v>4.3798411538738948</v>
      </c>
      <c r="L223" s="35">
        <v>4.5617307532563753</v>
      </c>
      <c r="M223" s="35">
        <v>4.3682460334679503</v>
      </c>
      <c r="N223" s="35">
        <v>4.4501248000000002</v>
      </c>
      <c r="O223" s="35">
        <v>4.3682460334679503</v>
      </c>
      <c r="P223" s="35">
        <v>4.5675126499999994</v>
      </c>
      <c r="Q223" s="35">
        <v>4.3682460334679503</v>
      </c>
      <c r="R223" s="35">
        <v>4.6895960099999998</v>
      </c>
      <c r="S223" s="35">
        <v>4.3682460334679503</v>
      </c>
      <c r="T223" s="35">
        <v>4.8165627100000004</v>
      </c>
      <c r="U223" s="35">
        <v>4.3672014280259726</v>
      </c>
      <c r="V223" s="35">
        <v>4.9486080700000006</v>
      </c>
      <c r="W223" s="35">
        <v>4.3672014280259726</v>
      </c>
      <c r="X223" s="35">
        <v>4.9486080700000006</v>
      </c>
      <c r="Y223" s="35">
        <v>4.3672014280259726</v>
      </c>
      <c r="Z223" s="35">
        <v>4.9486080700000006</v>
      </c>
      <c r="AA223" s="35">
        <f t="shared" si="79"/>
        <v>45.591707567888371</v>
      </c>
      <c r="AB223" s="35">
        <f t="shared" si="80"/>
        <v>48.568629129321131</v>
      </c>
    </row>
    <row r="224" spans="1:28" s="7" customFormat="1" x14ac:dyDescent="0.25">
      <c r="A224" s="36" t="s">
        <v>357</v>
      </c>
      <c r="B224" s="45" t="s">
        <v>358</v>
      </c>
      <c r="C224" s="38" t="s">
        <v>37</v>
      </c>
      <c r="D224" s="35">
        <f>SUM(D225:D227)</f>
        <v>1263.8359999999998</v>
      </c>
      <c r="E224" s="35">
        <f t="shared" ref="E224:Z224" si="82">SUM(E225:E227)</f>
        <v>701.87300000000005</v>
      </c>
      <c r="F224" s="35">
        <f t="shared" si="82"/>
        <v>1103.0340000000001</v>
      </c>
      <c r="G224" s="35">
        <f t="shared" si="82"/>
        <v>914.96699999999998</v>
      </c>
      <c r="H224" s="35">
        <f t="shared" si="82"/>
        <v>1335.5853</v>
      </c>
      <c r="I224" s="35">
        <f t="shared" si="82"/>
        <v>129.44999999999999</v>
      </c>
      <c r="J224" s="35">
        <f t="shared" si="82"/>
        <v>2335.9871326986463</v>
      </c>
      <c r="K224" s="35">
        <f t="shared" si="82"/>
        <v>285.60986215738149</v>
      </c>
      <c r="L224" s="35">
        <f t="shared" si="82"/>
        <v>1491.5212481578058</v>
      </c>
      <c r="M224" s="35">
        <f t="shared" si="82"/>
        <v>200</v>
      </c>
      <c r="N224" s="35">
        <f t="shared" si="82"/>
        <v>297</v>
      </c>
      <c r="O224" s="35">
        <f t="shared" si="82"/>
        <v>250.78100000000001</v>
      </c>
      <c r="P224" s="35">
        <f t="shared" si="82"/>
        <v>0</v>
      </c>
      <c r="Q224" s="35">
        <f t="shared" si="82"/>
        <v>1250</v>
      </c>
      <c r="R224" s="35">
        <f t="shared" si="82"/>
        <v>0</v>
      </c>
      <c r="S224" s="35">
        <f t="shared" si="82"/>
        <v>509.964</v>
      </c>
      <c r="T224" s="35">
        <f t="shared" si="82"/>
        <v>0</v>
      </c>
      <c r="U224" s="35">
        <f t="shared" si="82"/>
        <v>0</v>
      </c>
      <c r="V224" s="35">
        <f t="shared" si="82"/>
        <v>0</v>
      </c>
      <c r="W224" s="35">
        <f t="shared" si="82"/>
        <v>0</v>
      </c>
      <c r="X224" s="35">
        <f t="shared" si="82"/>
        <v>450</v>
      </c>
      <c r="Y224" s="35">
        <f t="shared" si="82"/>
        <v>0</v>
      </c>
      <c r="Z224" s="35">
        <f t="shared" si="82"/>
        <v>450</v>
      </c>
      <c r="AA224" s="35">
        <f t="shared" si="79"/>
        <v>6167.9272948560274</v>
      </c>
      <c r="AB224" s="35">
        <f t="shared" si="80"/>
        <v>6360.093680856452</v>
      </c>
    </row>
    <row r="225" spans="1:28" s="7" customFormat="1" ht="15.75" customHeight="1" x14ac:dyDescent="0.25">
      <c r="A225" s="36" t="s">
        <v>359</v>
      </c>
      <c r="B225" s="41" t="s">
        <v>360</v>
      </c>
      <c r="C225" s="38" t="s">
        <v>37</v>
      </c>
      <c r="D225" s="35">
        <v>0</v>
      </c>
      <c r="E225" s="35">
        <v>509.63342999999998</v>
      </c>
      <c r="F225" s="35">
        <v>0</v>
      </c>
      <c r="G225" s="35">
        <v>0</v>
      </c>
      <c r="H225" s="35">
        <v>0</v>
      </c>
      <c r="I225" s="35">
        <v>65.744</v>
      </c>
      <c r="J225" s="35">
        <v>0</v>
      </c>
      <c r="K225" s="35">
        <v>4.2601707647554578E-4</v>
      </c>
      <c r="L225" s="35">
        <v>0</v>
      </c>
      <c r="M225" s="35">
        <v>0</v>
      </c>
      <c r="N225" s="35">
        <v>118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79"/>
        <v>4.2601707647554578E-4</v>
      </c>
      <c r="AB225" s="35">
        <f t="shared" si="80"/>
        <v>118</v>
      </c>
    </row>
    <row r="226" spans="1:28" s="7" customFormat="1" ht="15.75" customHeight="1" x14ac:dyDescent="0.25">
      <c r="A226" s="36" t="s">
        <v>361</v>
      </c>
      <c r="B226" s="41" t="s">
        <v>362</v>
      </c>
      <c r="C226" s="38" t="s">
        <v>37</v>
      </c>
      <c r="D226" s="35">
        <v>493.29316928941864</v>
      </c>
      <c r="E226" s="35">
        <v>0</v>
      </c>
      <c r="F226" s="35">
        <v>0</v>
      </c>
      <c r="G226" s="35">
        <v>0</v>
      </c>
      <c r="H226" s="35">
        <v>0</v>
      </c>
      <c r="I226" s="35">
        <v>63.706000000000003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79"/>
        <v>0</v>
      </c>
      <c r="AB226" s="35">
        <f t="shared" si="80"/>
        <v>0</v>
      </c>
    </row>
    <row r="227" spans="1:28" s="7" customFormat="1" ht="15.75" customHeight="1" x14ac:dyDescent="0.25">
      <c r="A227" s="36" t="s">
        <v>363</v>
      </c>
      <c r="B227" s="41" t="s">
        <v>364</v>
      </c>
      <c r="C227" s="38" t="s">
        <v>37</v>
      </c>
      <c r="D227" s="35">
        <v>770.54283071058126</v>
      </c>
      <c r="E227" s="35">
        <v>192.23957000000001</v>
      </c>
      <c r="F227" s="35">
        <v>1103.0340000000001</v>
      </c>
      <c r="G227" s="35">
        <v>914.96699999999998</v>
      </c>
      <c r="H227" s="35">
        <v>1335.5853</v>
      </c>
      <c r="I227" s="35">
        <v>0</v>
      </c>
      <c r="J227" s="35">
        <v>2335.9871326986463</v>
      </c>
      <c r="K227" s="35">
        <v>285.60943614030504</v>
      </c>
      <c r="L227" s="35">
        <v>1491.5212481578058</v>
      </c>
      <c r="M227" s="35">
        <v>200</v>
      </c>
      <c r="N227" s="35">
        <v>179</v>
      </c>
      <c r="O227" s="35">
        <v>250.78100000000001</v>
      </c>
      <c r="P227" s="35">
        <v>0</v>
      </c>
      <c r="Q227" s="35">
        <v>1250</v>
      </c>
      <c r="R227" s="35">
        <v>0</v>
      </c>
      <c r="S227" s="35">
        <v>509.964</v>
      </c>
      <c r="T227" s="35">
        <v>0</v>
      </c>
      <c r="U227" s="35">
        <v>0</v>
      </c>
      <c r="V227" s="35">
        <v>0</v>
      </c>
      <c r="W227" s="35">
        <v>0</v>
      </c>
      <c r="X227" s="35">
        <v>450</v>
      </c>
      <c r="Y227" s="35">
        <v>0</v>
      </c>
      <c r="Z227" s="35">
        <v>450</v>
      </c>
      <c r="AA227" s="35">
        <f t="shared" si="79"/>
        <v>6167.926868838952</v>
      </c>
      <c r="AB227" s="35">
        <f t="shared" si="80"/>
        <v>6242.093680856452</v>
      </c>
    </row>
    <row r="228" spans="1:28" s="7" customFormat="1" x14ac:dyDescent="0.25">
      <c r="A228" s="36" t="s">
        <v>365</v>
      </c>
      <c r="B228" s="45" t="s">
        <v>366</v>
      </c>
      <c r="C228" s="38" t="s">
        <v>37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79"/>
        <v>0</v>
      </c>
      <c r="AB228" s="35">
        <f t="shared" si="80"/>
        <v>0</v>
      </c>
    </row>
    <row r="229" spans="1:28" s="7" customFormat="1" ht="16.5" customHeight="1" x14ac:dyDescent="0.25">
      <c r="A229" s="36" t="s">
        <v>367</v>
      </c>
      <c r="B229" s="45" t="s">
        <v>368</v>
      </c>
      <c r="C229" s="38" t="s">
        <v>37</v>
      </c>
      <c r="D229" s="35">
        <f>SUM(D230:D231)</f>
        <v>0</v>
      </c>
      <c r="E229" s="35">
        <f t="shared" ref="E229:Z229" si="83">SUM(E230:E231)</f>
        <v>0</v>
      </c>
      <c r="F229" s="35">
        <f t="shared" si="83"/>
        <v>0</v>
      </c>
      <c r="G229" s="35">
        <f t="shared" si="83"/>
        <v>0</v>
      </c>
      <c r="H229" s="35">
        <f t="shared" si="83"/>
        <v>0</v>
      </c>
      <c r="I229" s="35">
        <f t="shared" si="83"/>
        <v>0</v>
      </c>
      <c r="J229" s="35">
        <f t="shared" si="83"/>
        <v>0</v>
      </c>
      <c r="K229" s="35">
        <f t="shared" si="83"/>
        <v>0</v>
      </c>
      <c r="L229" s="35">
        <f t="shared" si="83"/>
        <v>0</v>
      </c>
      <c r="M229" s="35">
        <f t="shared" si="83"/>
        <v>0</v>
      </c>
      <c r="N229" s="35">
        <f t="shared" si="83"/>
        <v>0</v>
      </c>
      <c r="O229" s="35">
        <f t="shared" si="83"/>
        <v>0</v>
      </c>
      <c r="P229" s="35">
        <f t="shared" si="83"/>
        <v>0</v>
      </c>
      <c r="Q229" s="35">
        <f t="shared" si="83"/>
        <v>0</v>
      </c>
      <c r="R229" s="35">
        <f t="shared" si="83"/>
        <v>0</v>
      </c>
      <c r="S229" s="35">
        <f t="shared" si="83"/>
        <v>0</v>
      </c>
      <c r="T229" s="35">
        <f t="shared" si="83"/>
        <v>0</v>
      </c>
      <c r="U229" s="35">
        <f t="shared" si="83"/>
        <v>0</v>
      </c>
      <c r="V229" s="35">
        <f t="shared" si="83"/>
        <v>0</v>
      </c>
      <c r="W229" s="35">
        <f t="shared" si="83"/>
        <v>0</v>
      </c>
      <c r="X229" s="35">
        <f t="shared" si="83"/>
        <v>0</v>
      </c>
      <c r="Y229" s="35">
        <f t="shared" si="83"/>
        <v>0</v>
      </c>
      <c r="Z229" s="35">
        <f t="shared" si="83"/>
        <v>0</v>
      </c>
      <c r="AA229" s="35">
        <f t="shared" si="79"/>
        <v>0</v>
      </c>
      <c r="AB229" s="35">
        <f t="shared" si="80"/>
        <v>0</v>
      </c>
    </row>
    <row r="230" spans="1:28" s="7" customFormat="1" ht="15.75" customHeight="1" x14ac:dyDescent="0.25">
      <c r="A230" s="36" t="s">
        <v>369</v>
      </c>
      <c r="B230" s="41" t="s">
        <v>370</v>
      </c>
      <c r="C230" s="38" t="s">
        <v>37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35">
        <v>0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0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  <c r="Z230" s="35">
        <v>0</v>
      </c>
      <c r="AA230" s="35">
        <f t="shared" si="79"/>
        <v>0</v>
      </c>
      <c r="AB230" s="35">
        <f t="shared" si="80"/>
        <v>0</v>
      </c>
    </row>
    <row r="231" spans="1:28" s="7" customFormat="1" ht="15.75" customHeight="1" x14ac:dyDescent="0.25">
      <c r="A231" s="36" t="s">
        <v>371</v>
      </c>
      <c r="B231" s="41" t="s">
        <v>372</v>
      </c>
      <c r="C231" s="38" t="s">
        <v>37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f t="shared" si="79"/>
        <v>0</v>
      </c>
      <c r="AB231" s="35">
        <f t="shared" si="80"/>
        <v>0</v>
      </c>
    </row>
    <row r="232" spans="1:28" s="7" customFormat="1" x14ac:dyDescent="0.25">
      <c r="A232" s="36" t="s">
        <v>373</v>
      </c>
      <c r="B232" s="45" t="s">
        <v>374</v>
      </c>
      <c r="C232" s="38" t="s">
        <v>37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</v>
      </c>
      <c r="R232" s="35">
        <v>0</v>
      </c>
      <c r="S232" s="35">
        <v>0</v>
      </c>
      <c r="T232" s="35">
        <v>0</v>
      </c>
      <c r="U232" s="35">
        <v>0</v>
      </c>
      <c r="V232" s="35">
        <v>0</v>
      </c>
      <c r="W232" s="35">
        <v>0</v>
      </c>
      <c r="X232" s="35">
        <v>0</v>
      </c>
      <c r="Y232" s="35">
        <v>0</v>
      </c>
      <c r="Z232" s="35">
        <v>0</v>
      </c>
      <c r="AA232" s="35">
        <f t="shared" si="79"/>
        <v>0</v>
      </c>
      <c r="AB232" s="35">
        <f t="shared" si="80"/>
        <v>0</v>
      </c>
    </row>
    <row r="233" spans="1:28" s="7" customFormat="1" x14ac:dyDescent="0.25">
      <c r="A233" s="36" t="s">
        <v>375</v>
      </c>
      <c r="B233" s="45" t="s">
        <v>376</v>
      </c>
      <c r="C233" s="38" t="s">
        <v>37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0</v>
      </c>
      <c r="W233" s="35">
        <v>0</v>
      </c>
      <c r="X233" s="35">
        <v>0</v>
      </c>
      <c r="Y233" s="35">
        <v>0</v>
      </c>
      <c r="Z233" s="35">
        <v>0</v>
      </c>
      <c r="AA233" s="35">
        <f t="shared" si="79"/>
        <v>0</v>
      </c>
      <c r="AB233" s="35">
        <f t="shared" si="80"/>
        <v>0</v>
      </c>
    </row>
    <row r="234" spans="1:28" s="7" customFormat="1" x14ac:dyDescent="0.25">
      <c r="A234" s="36" t="s">
        <v>377</v>
      </c>
      <c r="B234" s="45" t="s">
        <v>378</v>
      </c>
      <c r="C234" s="38" t="s">
        <v>37</v>
      </c>
      <c r="D234" s="35">
        <v>0</v>
      </c>
      <c r="E234" s="35">
        <v>0</v>
      </c>
      <c r="F234" s="35">
        <v>428.57299999999998</v>
      </c>
      <c r="G234" s="35">
        <v>3.1099999999999768</v>
      </c>
      <c r="H234" s="35">
        <v>7.655000000000233</v>
      </c>
      <c r="I234" s="35">
        <v>0</v>
      </c>
      <c r="J234" s="35">
        <v>1.4285699999998323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79"/>
        <v>9.0835700000000656</v>
      </c>
      <c r="AB234" s="35">
        <f t="shared" si="80"/>
        <v>9.0835700000000656</v>
      </c>
    </row>
    <row r="235" spans="1:28" s="31" customFormat="1" x14ac:dyDescent="0.25">
      <c r="A235" s="32" t="s">
        <v>379</v>
      </c>
      <c r="B235" s="33" t="s">
        <v>380</v>
      </c>
      <c r="C235" s="34" t="s">
        <v>37</v>
      </c>
      <c r="D235" s="35">
        <f>SUM(D236,D240:D241)</f>
        <v>810.80971699999998</v>
      </c>
      <c r="E235" s="35">
        <f t="shared" ref="E235:Z235" si="84">SUM(E236,E240:E241)</f>
        <v>628.24998587300001</v>
      </c>
      <c r="F235" s="35">
        <f t="shared" si="84"/>
        <v>1738.9145209999999</v>
      </c>
      <c r="G235" s="35">
        <f t="shared" si="84"/>
        <v>1103.6960000000001</v>
      </c>
      <c r="H235" s="35">
        <f t="shared" si="84"/>
        <v>1372.636993441442</v>
      </c>
      <c r="I235" s="35">
        <f t="shared" si="84"/>
        <v>35.953631243641205</v>
      </c>
      <c r="J235" s="35">
        <f t="shared" si="84"/>
        <v>2448.5530841202426</v>
      </c>
      <c r="K235" s="35">
        <f t="shared" si="84"/>
        <v>285.60943614030504</v>
      </c>
      <c r="L235" s="35">
        <f t="shared" si="84"/>
        <v>1653.3428167501725</v>
      </c>
      <c r="M235" s="35">
        <f t="shared" si="84"/>
        <v>473.00513343624107</v>
      </c>
      <c r="N235" s="35">
        <f t="shared" si="84"/>
        <v>179</v>
      </c>
      <c r="O235" s="35">
        <f t="shared" si="84"/>
        <v>500.04027770512039</v>
      </c>
      <c r="P235" s="35">
        <f t="shared" si="84"/>
        <v>14.526547608254377</v>
      </c>
      <c r="Q235" s="35">
        <f t="shared" si="84"/>
        <v>1503.0939062758544</v>
      </c>
      <c r="R235" s="35">
        <f t="shared" si="84"/>
        <v>62</v>
      </c>
      <c r="S235" s="35">
        <f t="shared" si="84"/>
        <v>858.13870680876357</v>
      </c>
      <c r="T235" s="35">
        <f t="shared" si="84"/>
        <v>311.00726920515586</v>
      </c>
      <c r="U235" s="35">
        <f t="shared" si="84"/>
        <v>401.9012442784109</v>
      </c>
      <c r="V235" s="35">
        <f t="shared" si="84"/>
        <v>396.73880326484397</v>
      </c>
      <c r="W235" s="35">
        <f t="shared" si="84"/>
        <v>373.10157545127481</v>
      </c>
      <c r="X235" s="35">
        <f t="shared" si="84"/>
        <v>843.60225496388864</v>
      </c>
      <c r="Y235" s="35">
        <f t="shared" si="84"/>
        <v>370.76173693393991</v>
      </c>
      <c r="Z235" s="35">
        <f t="shared" si="84"/>
        <v>845.86433602343197</v>
      </c>
      <c r="AA235" s="35">
        <f t="shared" si="79"/>
        <v>8586.842094591595</v>
      </c>
      <c r="AB235" s="35">
        <f t="shared" si="80"/>
        <v>8127.2721053774312</v>
      </c>
    </row>
    <row r="236" spans="1:28" s="7" customFormat="1" x14ac:dyDescent="0.25">
      <c r="A236" s="36" t="s">
        <v>381</v>
      </c>
      <c r="B236" s="45" t="s">
        <v>382</v>
      </c>
      <c r="C236" s="38" t="s">
        <v>37</v>
      </c>
      <c r="D236" s="35">
        <f>SUM(D237:D239)</f>
        <v>809.31</v>
      </c>
      <c r="E236" s="35">
        <f t="shared" ref="E236:Z236" si="85">SUM(E237:E239)</f>
        <v>192.23957087300002</v>
      </c>
      <c r="F236" s="35">
        <f t="shared" si="85"/>
        <v>1441.77802</v>
      </c>
      <c r="G236" s="35">
        <f t="shared" si="85"/>
        <v>1080.1570000000002</v>
      </c>
      <c r="H236" s="35">
        <f t="shared" si="85"/>
        <v>1348.331182903509</v>
      </c>
      <c r="I236" s="35">
        <f t="shared" si="85"/>
        <v>0</v>
      </c>
      <c r="J236" s="35">
        <f t="shared" si="85"/>
        <v>2430.212521460905</v>
      </c>
      <c r="K236" s="35">
        <f t="shared" si="85"/>
        <v>285.60943614030504</v>
      </c>
      <c r="L236" s="35">
        <f t="shared" si="85"/>
        <v>1653.3424867501724</v>
      </c>
      <c r="M236" s="35">
        <f t="shared" si="85"/>
        <v>435</v>
      </c>
      <c r="N236" s="35">
        <f t="shared" si="85"/>
        <v>179</v>
      </c>
      <c r="O236" s="35">
        <f t="shared" si="85"/>
        <v>420</v>
      </c>
      <c r="P236" s="35">
        <f t="shared" si="85"/>
        <v>0</v>
      </c>
      <c r="Q236" s="35">
        <f t="shared" si="85"/>
        <v>1395</v>
      </c>
      <c r="R236" s="35">
        <f t="shared" si="85"/>
        <v>62</v>
      </c>
      <c r="S236" s="35">
        <f t="shared" si="85"/>
        <v>750</v>
      </c>
      <c r="T236" s="35">
        <f t="shared" si="85"/>
        <v>291</v>
      </c>
      <c r="U236" s="35">
        <f t="shared" si="85"/>
        <v>230</v>
      </c>
      <c r="V236" s="35">
        <f t="shared" si="85"/>
        <v>334</v>
      </c>
      <c r="W236" s="35">
        <f t="shared" si="85"/>
        <v>200</v>
      </c>
      <c r="X236" s="35">
        <f t="shared" si="85"/>
        <v>705.74086576875209</v>
      </c>
      <c r="Y236" s="35">
        <f t="shared" si="85"/>
        <v>200</v>
      </c>
      <c r="Z236" s="35">
        <f t="shared" si="85"/>
        <v>705</v>
      </c>
      <c r="AA236" s="35">
        <f t="shared" si="79"/>
        <v>7694.153140504719</v>
      </c>
      <c r="AB236" s="35">
        <f t="shared" si="80"/>
        <v>7708.6270568833388</v>
      </c>
    </row>
    <row r="237" spans="1:28" s="7" customFormat="1" ht="15.75" customHeight="1" x14ac:dyDescent="0.25">
      <c r="A237" s="36" t="s">
        <v>383</v>
      </c>
      <c r="B237" s="41" t="s">
        <v>360</v>
      </c>
      <c r="C237" s="38" t="s">
        <v>37</v>
      </c>
      <c r="D237" s="35">
        <v>38.767169289418732</v>
      </c>
      <c r="E237" s="35">
        <v>8.7300001177936791E-7</v>
      </c>
      <c r="F237" s="35">
        <v>338.74402000000003</v>
      </c>
      <c r="G237" s="35">
        <v>165.19</v>
      </c>
      <c r="H237" s="35">
        <v>12.745882903508843</v>
      </c>
      <c r="I237" s="35">
        <v>0</v>
      </c>
      <c r="J237" s="35">
        <v>94.22538876225893</v>
      </c>
      <c r="K237" s="35">
        <v>0</v>
      </c>
      <c r="L237" s="35">
        <v>161.82123859236668</v>
      </c>
      <c r="M237" s="35">
        <v>235</v>
      </c>
      <c r="N237" s="35">
        <v>0</v>
      </c>
      <c r="O237" s="35">
        <v>169.21899999999999</v>
      </c>
      <c r="P237" s="35">
        <v>0</v>
      </c>
      <c r="Q237" s="35">
        <v>145</v>
      </c>
      <c r="R237" s="35">
        <v>62</v>
      </c>
      <c r="S237" s="35">
        <v>240.036</v>
      </c>
      <c r="T237" s="35">
        <v>291</v>
      </c>
      <c r="U237" s="35">
        <v>230</v>
      </c>
      <c r="V237" s="35">
        <v>334</v>
      </c>
      <c r="W237" s="35">
        <v>200</v>
      </c>
      <c r="X237" s="35">
        <v>255.74086576875206</v>
      </c>
      <c r="Y237" s="35">
        <v>200</v>
      </c>
      <c r="Z237" s="35">
        <v>255</v>
      </c>
      <c r="AA237" s="35">
        <f t="shared" si="79"/>
        <v>1526.2262716657679</v>
      </c>
      <c r="AB237" s="35">
        <f t="shared" si="80"/>
        <v>1466.5333760268866</v>
      </c>
    </row>
    <row r="238" spans="1:28" s="7" customFormat="1" ht="15.75" customHeight="1" x14ac:dyDescent="0.25">
      <c r="A238" s="36" t="s">
        <v>384</v>
      </c>
      <c r="B238" s="41" t="s">
        <v>362</v>
      </c>
      <c r="C238" s="38" t="s">
        <v>37</v>
      </c>
      <c r="D238" s="35">
        <v>561.05700000000002</v>
      </c>
      <c r="E238" s="35">
        <v>0</v>
      </c>
      <c r="F238" s="35">
        <v>593.50199999999995</v>
      </c>
      <c r="G238" s="35">
        <v>384.81799999999998</v>
      </c>
      <c r="H238" s="35">
        <v>384.81799999999998</v>
      </c>
      <c r="I238" s="35">
        <v>0</v>
      </c>
      <c r="J238" s="35">
        <v>9.1549999999999994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79"/>
        <v>393.97299999999996</v>
      </c>
      <c r="AB238" s="35">
        <f t="shared" si="80"/>
        <v>393.97299999999996</v>
      </c>
    </row>
    <row r="239" spans="1:28" s="7" customFormat="1" ht="15.75" customHeight="1" x14ac:dyDescent="0.25">
      <c r="A239" s="36" t="s">
        <v>385</v>
      </c>
      <c r="B239" s="41" t="s">
        <v>364</v>
      </c>
      <c r="C239" s="38" t="s">
        <v>37</v>
      </c>
      <c r="D239" s="35">
        <v>209.48583071058127</v>
      </c>
      <c r="E239" s="35">
        <v>192.23957000000001</v>
      </c>
      <c r="F239" s="35">
        <v>509.53199999999998</v>
      </c>
      <c r="G239" s="35">
        <v>530.149</v>
      </c>
      <c r="H239" s="35">
        <v>950.76730000000009</v>
      </c>
      <c r="I239" s="35">
        <v>0</v>
      </c>
      <c r="J239" s="35">
        <v>2326.8321326986461</v>
      </c>
      <c r="K239" s="35">
        <v>285.60943614030504</v>
      </c>
      <c r="L239" s="35">
        <v>1491.5212481578058</v>
      </c>
      <c r="M239" s="35">
        <v>200</v>
      </c>
      <c r="N239" s="35">
        <v>179</v>
      </c>
      <c r="O239" s="35">
        <v>250.78100000000001</v>
      </c>
      <c r="P239" s="35">
        <v>0</v>
      </c>
      <c r="Q239" s="35">
        <v>1250</v>
      </c>
      <c r="R239" s="35">
        <v>0</v>
      </c>
      <c r="S239" s="35">
        <v>509.964</v>
      </c>
      <c r="T239" s="35">
        <v>0</v>
      </c>
      <c r="U239" s="35">
        <v>0</v>
      </c>
      <c r="V239" s="35">
        <v>0</v>
      </c>
      <c r="W239" s="35">
        <v>0</v>
      </c>
      <c r="X239" s="35">
        <v>450</v>
      </c>
      <c r="Y239" s="35">
        <v>0</v>
      </c>
      <c r="Z239" s="35">
        <v>450</v>
      </c>
      <c r="AA239" s="35">
        <f t="shared" si="79"/>
        <v>5773.9538688389512</v>
      </c>
      <c r="AB239" s="35">
        <f t="shared" si="80"/>
        <v>5848.1206808564521</v>
      </c>
    </row>
    <row r="240" spans="1:28" s="7" customFormat="1" x14ac:dyDescent="0.25">
      <c r="A240" s="36" t="s">
        <v>386</v>
      </c>
      <c r="B240" s="45" t="s">
        <v>241</v>
      </c>
      <c r="C240" s="38" t="s">
        <v>37</v>
      </c>
      <c r="D240" s="35">
        <v>0</v>
      </c>
      <c r="E240" s="35">
        <v>7.4394150000000003</v>
      </c>
      <c r="F240" s="35">
        <v>-6.4990000000000004E-3</v>
      </c>
      <c r="G240" s="35">
        <v>23.539000000000001</v>
      </c>
      <c r="H240" s="35">
        <v>22.876810537933</v>
      </c>
      <c r="I240" s="35">
        <v>35.953631243641205</v>
      </c>
      <c r="J240" s="35">
        <v>16.911992659337969</v>
      </c>
      <c r="K240" s="35">
        <v>0</v>
      </c>
      <c r="L240" s="35">
        <v>3.3E-4</v>
      </c>
      <c r="M240" s="35">
        <v>38.005133436241088</v>
      </c>
      <c r="N240" s="35">
        <v>0</v>
      </c>
      <c r="O240" s="35">
        <v>80.04027770512036</v>
      </c>
      <c r="P240" s="35">
        <v>14.526547608254377</v>
      </c>
      <c r="Q240" s="35">
        <v>108.09390627585444</v>
      </c>
      <c r="R240" s="35">
        <v>0</v>
      </c>
      <c r="S240" s="35">
        <v>108.13870680876362</v>
      </c>
      <c r="T240" s="35">
        <v>20.007269205155858</v>
      </c>
      <c r="U240" s="35">
        <v>171.9012442784109</v>
      </c>
      <c r="V240" s="35">
        <v>62.738803264843966</v>
      </c>
      <c r="W240" s="35">
        <v>173.10157545127484</v>
      </c>
      <c r="X240" s="35">
        <v>137.86138919513655</v>
      </c>
      <c r="Y240" s="35">
        <v>170.76173693393994</v>
      </c>
      <c r="Z240" s="35">
        <v>140.864336023432</v>
      </c>
      <c r="AA240" s="35">
        <f t="shared" si="79"/>
        <v>889.83138408687603</v>
      </c>
      <c r="AB240" s="35">
        <f t="shared" si="80"/>
        <v>415.78747849409376</v>
      </c>
    </row>
    <row r="241" spans="1:28" s="7" customFormat="1" x14ac:dyDescent="0.25">
      <c r="A241" s="36" t="s">
        <v>387</v>
      </c>
      <c r="B241" s="45" t="s">
        <v>388</v>
      </c>
      <c r="C241" s="38" t="s">
        <v>37</v>
      </c>
      <c r="D241" s="35">
        <v>1.4997170000000002</v>
      </c>
      <c r="E241" s="35">
        <v>428.57100000000003</v>
      </c>
      <c r="F241" s="35">
        <v>297.14299999999997</v>
      </c>
      <c r="G241" s="35">
        <v>0</v>
      </c>
      <c r="H241" s="35">
        <v>1.4290000000000473</v>
      </c>
      <c r="I241" s="35">
        <v>0</v>
      </c>
      <c r="J241" s="35">
        <v>1.4285699999996833</v>
      </c>
      <c r="K241" s="35">
        <v>0</v>
      </c>
      <c r="L241" s="35">
        <v>7.4505790426115931E-14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79"/>
        <v>2.8575699999997308</v>
      </c>
      <c r="AB241" s="35">
        <f t="shared" si="80"/>
        <v>2.8575699999998054</v>
      </c>
    </row>
    <row r="242" spans="1:28" s="31" customFormat="1" ht="31.5" x14ac:dyDescent="0.25">
      <c r="A242" s="32" t="s">
        <v>389</v>
      </c>
      <c r="B242" s="33" t="s">
        <v>390</v>
      </c>
      <c r="C242" s="34" t="s">
        <v>37</v>
      </c>
      <c r="D242" s="35">
        <f>D167-D185</f>
        <v>184.46715414543951</v>
      </c>
      <c r="E242" s="35">
        <f t="shared" ref="E242:Z242" si="86">E167-E185</f>
        <v>365.04716081000879</v>
      </c>
      <c r="F242" s="35">
        <f t="shared" si="86"/>
        <v>596.599388853866</v>
      </c>
      <c r="G242" s="35">
        <f t="shared" si="86"/>
        <v>602.13156713972148</v>
      </c>
      <c r="H242" s="35">
        <f t="shared" si="86"/>
        <v>502.8960873251317</v>
      </c>
      <c r="I242" s="35">
        <f t="shared" si="86"/>
        <v>557.21984880507716</v>
      </c>
      <c r="J242" s="35">
        <f t="shared" si="86"/>
        <v>771.12745025779077</v>
      </c>
      <c r="K242" s="35">
        <f t="shared" si="86"/>
        <v>1106.9667093180115</v>
      </c>
      <c r="L242" s="35">
        <f t="shared" si="86"/>
        <v>923.78428871187134</v>
      </c>
      <c r="M242" s="35">
        <f t="shared" si="86"/>
        <v>792.38944267459738</v>
      </c>
      <c r="N242" s="35">
        <f t="shared" si="86"/>
        <v>461.5994553296805</v>
      </c>
      <c r="O242" s="35">
        <f t="shared" si="86"/>
        <v>773.42284653240495</v>
      </c>
      <c r="P242" s="35">
        <f t="shared" si="86"/>
        <v>559.29084281425276</v>
      </c>
      <c r="Q242" s="35">
        <f t="shared" si="86"/>
        <v>797.58868790869928</v>
      </c>
      <c r="R242" s="35">
        <f t="shared" si="86"/>
        <v>368.98389819884233</v>
      </c>
      <c r="S242" s="35">
        <f t="shared" si="86"/>
        <v>904.07857799386056</v>
      </c>
      <c r="T242" s="35">
        <f t="shared" si="86"/>
        <v>615.93094815612585</v>
      </c>
      <c r="U242" s="35">
        <f t="shared" si="86"/>
        <v>967.60169992503597</v>
      </c>
      <c r="V242" s="35">
        <f t="shared" si="86"/>
        <v>710.8195731685928</v>
      </c>
      <c r="W242" s="35">
        <f t="shared" si="86"/>
        <v>979.83946454005218</v>
      </c>
      <c r="X242" s="35">
        <f t="shared" si="86"/>
        <v>736.2231713658357</v>
      </c>
      <c r="Y242" s="35">
        <f t="shared" si="86"/>
        <v>999.00988754824903</v>
      </c>
      <c r="Z242" s="35">
        <f t="shared" si="86"/>
        <v>748.39819276839899</v>
      </c>
      <c r="AA242" s="35">
        <f t="shared" si="79"/>
        <v>8594.9208540238324</v>
      </c>
      <c r="AB242" s="35">
        <f t="shared" si="80"/>
        <v>6399.0539080965227</v>
      </c>
    </row>
    <row r="243" spans="1:28" s="31" customFormat="1" ht="31.5" x14ac:dyDescent="0.25">
      <c r="A243" s="32" t="s">
        <v>391</v>
      </c>
      <c r="B243" s="33" t="s">
        <v>392</v>
      </c>
      <c r="C243" s="34" t="s">
        <v>37</v>
      </c>
      <c r="D243" s="35">
        <f>SUM(D244:D245)</f>
        <v>-678.40346036543997</v>
      </c>
      <c r="E243" s="35">
        <f t="shared" ref="E243:Z243" si="87">SUM(E244:E245)</f>
        <v>-372.83155139000996</v>
      </c>
      <c r="F243" s="35">
        <f t="shared" si="87"/>
        <v>-434.34886040752997</v>
      </c>
      <c r="G243" s="35">
        <f t="shared" si="87"/>
        <v>-387.53100000000001</v>
      </c>
      <c r="H243" s="35">
        <f t="shared" si="87"/>
        <v>-431.34068155585601</v>
      </c>
      <c r="I243" s="35">
        <f t="shared" si="87"/>
        <v>-671.45200000000011</v>
      </c>
      <c r="J243" s="35">
        <f t="shared" si="87"/>
        <v>-678.74203663966364</v>
      </c>
      <c r="K243" s="35">
        <f t="shared" si="87"/>
        <v>-565.17520257939998</v>
      </c>
      <c r="L243" s="35">
        <f t="shared" si="87"/>
        <v>-625.81000060999997</v>
      </c>
      <c r="M243" s="35">
        <f t="shared" si="87"/>
        <v>-528.77819836340007</v>
      </c>
      <c r="N243" s="35">
        <f t="shared" si="87"/>
        <v>-567.6326605441476</v>
      </c>
      <c r="O243" s="35">
        <f t="shared" si="87"/>
        <v>-532.38061982940019</v>
      </c>
      <c r="P243" s="35">
        <f t="shared" si="87"/>
        <v>-552.54575423391952</v>
      </c>
      <c r="Q243" s="35">
        <f t="shared" si="87"/>
        <v>-540.30105127960007</v>
      </c>
      <c r="R243" s="35">
        <f t="shared" si="87"/>
        <v>-316.23863150837292</v>
      </c>
      <c r="S243" s="35">
        <f t="shared" si="87"/>
        <v>-542.73910960072692</v>
      </c>
      <c r="T243" s="35">
        <f t="shared" si="87"/>
        <v>-311.61159933203294</v>
      </c>
      <c r="U243" s="35">
        <f t="shared" si="87"/>
        <v>-565.52326200401501</v>
      </c>
      <c r="V243" s="35">
        <f t="shared" si="87"/>
        <v>-320.79400379641305</v>
      </c>
      <c r="W243" s="35">
        <f t="shared" si="87"/>
        <v>-589.21878050343446</v>
      </c>
      <c r="X243" s="35">
        <f t="shared" si="87"/>
        <v>-344.89114124641304</v>
      </c>
      <c r="Y243" s="35">
        <f t="shared" si="87"/>
        <v>-613.86211974283071</v>
      </c>
      <c r="Z243" s="35">
        <f t="shared" si="87"/>
        <v>-350.67750938641308</v>
      </c>
      <c r="AA243" s="35">
        <f t="shared" si="79"/>
        <v>-5588.0610620983271</v>
      </c>
      <c r="AB243" s="35">
        <f t="shared" si="80"/>
        <v>-4500.2840188532318</v>
      </c>
    </row>
    <row r="244" spans="1:28" s="51" customFormat="1" x14ac:dyDescent="0.25">
      <c r="A244" s="48" t="s">
        <v>393</v>
      </c>
      <c r="B244" s="49" t="s">
        <v>394</v>
      </c>
      <c r="C244" s="50" t="s">
        <v>37</v>
      </c>
      <c r="D244" s="35">
        <v>-676.61328855544002</v>
      </c>
      <c r="E244" s="35">
        <v>-371.52838162000006</v>
      </c>
      <c r="F244" s="35">
        <v>-432.25364894000006</v>
      </c>
      <c r="G244" s="35">
        <v>-387.53100000000001</v>
      </c>
      <c r="H244" s="35">
        <v>-431.34074633000006</v>
      </c>
      <c r="I244" s="35">
        <v>-671.45200000000011</v>
      </c>
      <c r="J244" s="35">
        <v>-685.04163026000037</v>
      </c>
      <c r="K244" s="35">
        <v>-572.10720257999992</v>
      </c>
      <c r="L244" s="35">
        <v>-636.48000060999993</v>
      </c>
      <c r="M244" s="35">
        <v>-541.50919835999991</v>
      </c>
      <c r="N244" s="35">
        <v>-642.63226409999993</v>
      </c>
      <c r="O244" s="35">
        <v>-548.25861983000004</v>
      </c>
      <c r="P244" s="35">
        <v>-566.67766820999998</v>
      </c>
      <c r="Q244" s="35">
        <v>-562.29505128000028</v>
      </c>
      <c r="R244" s="35">
        <v>-563.38253970999995</v>
      </c>
      <c r="S244" s="35">
        <v>-570.41010960000017</v>
      </c>
      <c r="T244" s="35">
        <v>-571.63514138999994</v>
      </c>
      <c r="U244" s="35">
        <v>-593.19426200000009</v>
      </c>
      <c r="V244" s="35">
        <v>-594.80546587000003</v>
      </c>
      <c r="W244" s="35">
        <v>-616.88978050000026</v>
      </c>
      <c r="X244" s="35">
        <v>-618.90260332000003</v>
      </c>
      <c r="Y244" s="35">
        <v>-641.5331197500002</v>
      </c>
      <c r="Z244" s="35">
        <v>-624.68897146000006</v>
      </c>
      <c r="AA244" s="35">
        <f t="shared" si="79"/>
        <v>-5762.5797204900009</v>
      </c>
      <c r="AB244" s="35">
        <f t="shared" si="80"/>
        <v>-5935.58703126</v>
      </c>
    </row>
    <row r="245" spans="1:28" s="51" customFormat="1" x14ac:dyDescent="0.25">
      <c r="A245" s="48" t="s">
        <v>395</v>
      </c>
      <c r="B245" s="49" t="s">
        <v>396</v>
      </c>
      <c r="C245" s="50" t="s">
        <v>37</v>
      </c>
      <c r="D245" s="35">
        <v>-1.7901718099999713</v>
      </c>
      <c r="E245" s="35">
        <v>-1.3031697700098763</v>
      </c>
      <c r="F245" s="35">
        <v>-2.09521146752992</v>
      </c>
      <c r="G245" s="35">
        <v>0</v>
      </c>
      <c r="H245" s="35">
        <v>6.4774144050261384E-5</v>
      </c>
      <c r="I245" s="35">
        <v>0</v>
      </c>
      <c r="J245" s="35">
        <v>6.299593620336692</v>
      </c>
      <c r="K245" s="35">
        <v>6.9320000005999258</v>
      </c>
      <c r="L245" s="35">
        <v>10.67</v>
      </c>
      <c r="M245" s="35">
        <v>12.730999996599854</v>
      </c>
      <c r="N245" s="35">
        <v>74.999603555852374</v>
      </c>
      <c r="O245" s="35">
        <v>15.878000000599812</v>
      </c>
      <c r="P245" s="35">
        <v>14.131913976080497</v>
      </c>
      <c r="Q245" s="35">
        <v>21.994000000400177</v>
      </c>
      <c r="R245" s="35">
        <v>247.143908201627</v>
      </c>
      <c r="S245" s="35">
        <v>27.670999999273199</v>
      </c>
      <c r="T245" s="35">
        <v>260.02354205796701</v>
      </c>
      <c r="U245" s="35">
        <v>27.670999995985035</v>
      </c>
      <c r="V245" s="35">
        <v>274.01146207358698</v>
      </c>
      <c r="W245" s="35">
        <v>27.670999996565747</v>
      </c>
      <c r="X245" s="35">
        <v>274.01146207358698</v>
      </c>
      <c r="Y245" s="35">
        <v>27.671000007169432</v>
      </c>
      <c r="Z245" s="35">
        <v>274.01146207358698</v>
      </c>
      <c r="AA245" s="35">
        <f t="shared" si="79"/>
        <v>174.51865839167391</v>
      </c>
      <c r="AB245" s="35">
        <f t="shared" si="80"/>
        <v>1435.3030124067684</v>
      </c>
    </row>
    <row r="246" spans="1:28" s="31" customFormat="1" ht="31.5" x14ac:dyDescent="0.25">
      <c r="A246" s="32" t="s">
        <v>397</v>
      </c>
      <c r="B246" s="33" t="s">
        <v>398</v>
      </c>
      <c r="C246" s="34" t="s">
        <v>37</v>
      </c>
      <c r="D246" s="35">
        <f>SUM(D247:D248)</f>
        <v>453.86135599999977</v>
      </c>
      <c r="E246" s="35">
        <f t="shared" ref="E246:Z246" si="88">SUM(E247:E248)</f>
        <v>79.047933127000078</v>
      </c>
      <c r="F246" s="35">
        <f t="shared" si="88"/>
        <v>-160.94251815176972</v>
      </c>
      <c r="G246" s="35">
        <f t="shared" si="88"/>
        <v>-181.77915000000019</v>
      </c>
      <c r="H246" s="35">
        <f t="shared" si="88"/>
        <v>-23.197962949112707</v>
      </c>
      <c r="I246" s="35">
        <f t="shared" si="88"/>
        <v>97.701537902102672</v>
      </c>
      <c r="J246" s="35">
        <f t="shared" si="88"/>
        <v>-106.69883391786061</v>
      </c>
      <c r="K246" s="35">
        <f t="shared" si="88"/>
        <v>4.3802671709503329</v>
      </c>
      <c r="L246" s="35">
        <f t="shared" si="88"/>
        <v>-157.25983783911033</v>
      </c>
      <c r="M246" s="35">
        <f t="shared" si="88"/>
        <v>-268.63688740277314</v>
      </c>
      <c r="N246" s="35">
        <f t="shared" si="88"/>
        <v>122.45012480000003</v>
      </c>
      <c r="O246" s="35">
        <f t="shared" si="88"/>
        <v>-244.89103167165243</v>
      </c>
      <c r="P246" s="35">
        <f t="shared" si="88"/>
        <v>-9.959034958254378</v>
      </c>
      <c r="Q246" s="35">
        <f t="shared" si="88"/>
        <v>-248.72566024238631</v>
      </c>
      <c r="R246" s="35">
        <f t="shared" si="88"/>
        <v>-57.310403989999998</v>
      </c>
      <c r="S246" s="35">
        <f t="shared" si="88"/>
        <v>-343.80646077529559</v>
      </c>
      <c r="T246" s="35">
        <f t="shared" si="88"/>
        <v>-306.19070649515584</v>
      </c>
      <c r="U246" s="35">
        <f t="shared" si="88"/>
        <v>-397.53404285038494</v>
      </c>
      <c r="V246" s="35">
        <f t="shared" si="88"/>
        <v>-391.79019519484399</v>
      </c>
      <c r="W246" s="35">
        <f t="shared" si="88"/>
        <v>-368.73437402324885</v>
      </c>
      <c r="X246" s="35">
        <f t="shared" si="88"/>
        <v>-388.65364689388866</v>
      </c>
      <c r="Y246" s="35">
        <f t="shared" si="88"/>
        <v>-366.39453550591395</v>
      </c>
      <c r="Z246" s="35">
        <f t="shared" si="88"/>
        <v>-390.915727953432</v>
      </c>
      <c r="AA246" s="35">
        <f t="shared" si="79"/>
        <v>-2364.2395221676779</v>
      </c>
      <c r="AB246" s="35">
        <f>H246+J246+L246+N246+P246+R246+T246+V246+X246+Z246</f>
        <v>-1709.5262253916585</v>
      </c>
    </row>
    <row r="247" spans="1:28" s="51" customFormat="1" x14ac:dyDescent="0.25">
      <c r="A247" s="48" t="s">
        <v>399</v>
      </c>
      <c r="B247" s="49" t="s">
        <v>400</v>
      </c>
      <c r="C247" s="50" t="s">
        <v>37</v>
      </c>
      <c r="D247" s="35">
        <v>454.52599999999984</v>
      </c>
      <c r="E247" s="35">
        <v>509.633429127</v>
      </c>
      <c r="F247" s="35">
        <v>-338.74401999999986</v>
      </c>
      <c r="G247" s="35">
        <v>-165.19000000000017</v>
      </c>
      <c r="H247" s="35">
        <v>-12.745882903509028</v>
      </c>
      <c r="I247" s="35">
        <v>129.44999999999999</v>
      </c>
      <c r="J247" s="35">
        <v>-94.225388762258717</v>
      </c>
      <c r="K247" s="35">
        <v>4.2601707644962516E-4</v>
      </c>
      <c r="L247" s="35">
        <v>-161.82123859236663</v>
      </c>
      <c r="M247" s="35">
        <v>-235</v>
      </c>
      <c r="N247" s="35">
        <v>118</v>
      </c>
      <c r="O247" s="35">
        <v>-169.21899999999999</v>
      </c>
      <c r="P247" s="35">
        <v>0</v>
      </c>
      <c r="Q247" s="35">
        <v>-145</v>
      </c>
      <c r="R247" s="35">
        <v>-62</v>
      </c>
      <c r="S247" s="35">
        <v>-240.036</v>
      </c>
      <c r="T247" s="35">
        <v>-291</v>
      </c>
      <c r="U247" s="35">
        <v>-230</v>
      </c>
      <c r="V247" s="35">
        <v>-334</v>
      </c>
      <c r="W247" s="35">
        <v>-200</v>
      </c>
      <c r="X247" s="35">
        <v>-255.74086576875209</v>
      </c>
      <c r="Y247" s="35">
        <v>-200</v>
      </c>
      <c r="Z247" s="35">
        <v>-255</v>
      </c>
      <c r="AA247" s="35">
        <f t="shared" si="79"/>
        <v>-1526.2258456486913</v>
      </c>
      <c r="AB247" s="35">
        <f t="shared" si="80"/>
        <v>-1348.5333760268863</v>
      </c>
    </row>
    <row r="248" spans="1:28" s="51" customFormat="1" x14ac:dyDescent="0.25">
      <c r="A248" s="48" t="s">
        <v>401</v>
      </c>
      <c r="B248" s="49" t="s">
        <v>402</v>
      </c>
      <c r="C248" s="50" t="s">
        <v>37</v>
      </c>
      <c r="D248" s="35">
        <v>-0.66464400000006663</v>
      </c>
      <c r="E248" s="35">
        <v>-430.58549599999992</v>
      </c>
      <c r="F248" s="35">
        <v>177.80150184823015</v>
      </c>
      <c r="G248" s="35">
        <v>-16.589150000000018</v>
      </c>
      <c r="H248" s="35">
        <v>-10.45208004560368</v>
      </c>
      <c r="I248" s="35">
        <v>-31.74846209789731</v>
      </c>
      <c r="J248" s="35">
        <v>-12.473445155601894</v>
      </c>
      <c r="K248" s="35">
        <v>4.3798411538738833</v>
      </c>
      <c r="L248" s="35">
        <v>4.5614007532562937</v>
      </c>
      <c r="M248" s="35">
        <v>-33.636887402773112</v>
      </c>
      <c r="N248" s="35">
        <v>4.450124800000026</v>
      </c>
      <c r="O248" s="35">
        <v>-75.672031671652434</v>
      </c>
      <c r="P248" s="35">
        <v>-9.959034958254378</v>
      </c>
      <c r="Q248" s="35">
        <v>-103.72566024238631</v>
      </c>
      <c r="R248" s="35">
        <v>4.6895960099999998</v>
      </c>
      <c r="S248" s="35">
        <v>-103.77046077529559</v>
      </c>
      <c r="T248" s="35">
        <v>-15.190706495155865</v>
      </c>
      <c r="U248" s="35">
        <v>-167.53404285038494</v>
      </c>
      <c r="V248" s="35">
        <v>-57.790195194843967</v>
      </c>
      <c r="W248" s="35">
        <v>-168.73437402324885</v>
      </c>
      <c r="X248" s="35">
        <v>-132.91278112513658</v>
      </c>
      <c r="Y248" s="35">
        <v>-166.39453550591395</v>
      </c>
      <c r="Z248" s="35">
        <v>-135.915727953432</v>
      </c>
      <c r="AA248" s="35">
        <f t="shared" si="79"/>
        <v>-838.01367651898693</v>
      </c>
      <c r="AB248" s="35">
        <f t="shared" si="80"/>
        <v>-360.99284936477204</v>
      </c>
    </row>
    <row r="249" spans="1:28" s="31" customFormat="1" x14ac:dyDescent="0.25">
      <c r="A249" s="32" t="s">
        <v>403</v>
      </c>
      <c r="B249" s="33" t="s">
        <v>404</v>
      </c>
      <c r="C249" s="34" t="s">
        <v>37</v>
      </c>
      <c r="D249" s="35">
        <v>27.978950000000001</v>
      </c>
      <c r="E249" s="35">
        <v>-38.35154</v>
      </c>
      <c r="F249" s="35">
        <v>-32.01623</v>
      </c>
      <c r="G249" s="35">
        <v>0</v>
      </c>
      <c r="H249" s="35">
        <v>-26.638960000000001</v>
      </c>
      <c r="I249" s="35">
        <v>0</v>
      </c>
      <c r="J249" s="35">
        <v>0</v>
      </c>
      <c r="K249" s="35">
        <v>-546.7702969457805</v>
      </c>
      <c r="L249" s="35">
        <v>-150.32345556992146</v>
      </c>
      <c r="M249" s="35">
        <v>0</v>
      </c>
      <c r="N249" s="35">
        <v>0</v>
      </c>
      <c r="O249" s="35">
        <v>0</v>
      </c>
      <c r="P249" s="35">
        <v>0</v>
      </c>
      <c r="Q249" s="35">
        <v>0</v>
      </c>
      <c r="R249" s="35">
        <v>0</v>
      </c>
      <c r="S249" s="35">
        <v>0</v>
      </c>
      <c r="T249" s="35">
        <v>0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  <c r="Z249" s="35">
        <v>0</v>
      </c>
      <c r="AA249" s="35">
        <f t="shared" si="79"/>
        <v>-573.4092569457805</v>
      </c>
      <c r="AB249" s="35">
        <f t="shared" si="80"/>
        <v>-176.96241556992146</v>
      </c>
    </row>
    <row r="250" spans="1:28" s="31" customFormat="1" ht="31.5" x14ac:dyDescent="0.25">
      <c r="A250" s="32" t="s">
        <v>405</v>
      </c>
      <c r="B250" s="33" t="s">
        <v>406</v>
      </c>
      <c r="C250" s="34" t="s">
        <v>37</v>
      </c>
      <c r="D250" s="35">
        <f>D242+D243+D246+D249</f>
        <v>-12.096000220000686</v>
      </c>
      <c r="E250" s="35">
        <f t="shared" ref="E250:Z250" si="89">E242+E243+E246+E249</f>
        <v>32.912002546998906</v>
      </c>
      <c r="F250" s="35">
        <f t="shared" si="89"/>
        <v>-30.708219705433685</v>
      </c>
      <c r="G250" s="35">
        <f t="shared" si="89"/>
        <v>32.821417139721291</v>
      </c>
      <c r="H250" s="35">
        <f t="shared" si="89"/>
        <v>21.718482820162986</v>
      </c>
      <c r="I250" s="35">
        <f t="shared" si="89"/>
        <v>-16.530613292820277</v>
      </c>
      <c r="J250" s="35">
        <f t="shared" si="89"/>
        <v>-14.31342029973348</v>
      </c>
      <c r="K250" s="35">
        <f t="shared" si="89"/>
        <v>-0.59852303621869396</v>
      </c>
      <c r="L250" s="35">
        <f t="shared" si="89"/>
        <v>-9.6090053071604302</v>
      </c>
      <c r="M250" s="35">
        <f t="shared" si="89"/>
        <v>-5.0256430915758301</v>
      </c>
      <c r="N250" s="35">
        <f t="shared" si="89"/>
        <v>16.416919585532924</v>
      </c>
      <c r="O250" s="35">
        <f t="shared" si="89"/>
        <v>-3.84880496864767</v>
      </c>
      <c r="P250" s="35">
        <f t="shared" si="89"/>
        <v>-3.2139463779211468</v>
      </c>
      <c r="Q250" s="35">
        <f t="shared" si="89"/>
        <v>8.5619763867128995</v>
      </c>
      <c r="R250" s="35">
        <f t="shared" si="89"/>
        <v>-4.5651372995305906</v>
      </c>
      <c r="S250" s="35">
        <f t="shared" si="89"/>
        <v>17.533007617838052</v>
      </c>
      <c r="T250" s="35">
        <f t="shared" si="89"/>
        <v>-1.8713576710629241</v>
      </c>
      <c r="U250" s="35">
        <f t="shared" si="89"/>
        <v>4.5443950706360283</v>
      </c>
      <c r="V250" s="35">
        <f t="shared" si="89"/>
        <v>-1.7646258226642431</v>
      </c>
      <c r="W250" s="35">
        <f t="shared" si="89"/>
        <v>21.88631001336887</v>
      </c>
      <c r="X250" s="35">
        <f t="shared" si="89"/>
        <v>2.6783832255339917</v>
      </c>
      <c r="Y250" s="35">
        <f t="shared" si="89"/>
        <v>18.753232299504361</v>
      </c>
      <c r="Z250" s="35">
        <f t="shared" si="89"/>
        <v>6.8049554285539102</v>
      </c>
      <c r="AA250" s="35">
        <f t="shared" si="79"/>
        <v>69.211012812047528</v>
      </c>
      <c r="AB250" s="35">
        <f t="shared" si="80"/>
        <v>12.281248281710997</v>
      </c>
    </row>
    <row r="251" spans="1:28" s="31" customFormat="1" x14ac:dyDescent="0.25">
      <c r="A251" s="32" t="s">
        <v>407</v>
      </c>
      <c r="B251" s="33" t="s">
        <v>408</v>
      </c>
      <c r="C251" s="34" t="s">
        <v>37</v>
      </c>
      <c r="D251" s="35">
        <v>12.096</v>
      </c>
      <c r="E251" s="35">
        <v>0</v>
      </c>
      <c r="F251" s="35">
        <v>32.912999999999997</v>
      </c>
      <c r="G251" s="35">
        <v>2.2043396099982782</v>
      </c>
      <c r="H251" s="35">
        <v>2.2040018936301089</v>
      </c>
      <c r="I251" s="35">
        <v>35.025756749720315</v>
      </c>
      <c r="J251" s="35">
        <v>23.922399999999996</v>
      </c>
      <c r="K251" s="35">
        <v>9.6089797002647277</v>
      </c>
      <c r="L251" s="35">
        <v>9.6089797002665165</v>
      </c>
      <c r="M251" s="35">
        <v>9.0104566640474957</v>
      </c>
      <c r="N251" s="35">
        <v>-2.5606893913732165E-5</v>
      </c>
      <c r="O251" s="35">
        <v>3.9848135724710882</v>
      </c>
      <c r="P251" s="35">
        <v>16.41689397863901</v>
      </c>
      <c r="Q251" s="35">
        <v>0.13600860382473912</v>
      </c>
      <c r="R251" s="35">
        <v>13.202947600717863</v>
      </c>
      <c r="S251" s="35">
        <v>8.6979849905370212</v>
      </c>
      <c r="T251" s="35">
        <v>8.6378103011872724</v>
      </c>
      <c r="U251" s="35">
        <v>26.230992608373956</v>
      </c>
      <c r="V251" s="35">
        <v>6.7664526301243484</v>
      </c>
      <c r="W251" s="35">
        <v>30.775387679009203</v>
      </c>
      <c r="X251" s="35">
        <v>5.0018268074601053</v>
      </c>
      <c r="Y251" s="35">
        <v>52.661697692377118</v>
      </c>
      <c r="Z251" s="35">
        <v>7.680210032994097</v>
      </c>
      <c r="AA251" s="34" t="s">
        <v>48</v>
      </c>
      <c r="AB251" s="34" t="s">
        <v>48</v>
      </c>
    </row>
    <row r="252" spans="1:28" s="31" customFormat="1" x14ac:dyDescent="0.25">
      <c r="A252" s="32" t="s">
        <v>409</v>
      </c>
      <c r="B252" s="33" t="s">
        <v>410</v>
      </c>
      <c r="C252" s="34" t="s">
        <v>37</v>
      </c>
      <c r="D252" s="35">
        <f>D251+D250</f>
        <v>-2.2000068611305323E-7</v>
      </c>
      <c r="E252" s="35">
        <f t="shared" ref="E252:Z252" si="90">E251+E250</f>
        <v>32.912002546998906</v>
      </c>
      <c r="F252" s="35">
        <f t="shared" si="90"/>
        <v>2.2047802945663122</v>
      </c>
      <c r="G252" s="35">
        <f t="shared" si="90"/>
        <v>35.025756749719569</v>
      </c>
      <c r="H252" s="35">
        <f t="shared" si="90"/>
        <v>23.922484713793096</v>
      </c>
      <c r="I252" s="35">
        <f t="shared" si="90"/>
        <v>18.495143456900038</v>
      </c>
      <c r="J252" s="35">
        <f t="shared" si="90"/>
        <v>9.6089797002665165</v>
      </c>
      <c r="K252" s="35">
        <f t="shared" si="90"/>
        <v>9.0104566640460337</v>
      </c>
      <c r="L252" s="35">
        <f t="shared" si="90"/>
        <v>-2.5606893913732165E-5</v>
      </c>
      <c r="M252" s="35">
        <f t="shared" si="90"/>
        <v>3.9848135724716656</v>
      </c>
      <c r="N252" s="35">
        <f t="shared" si="90"/>
        <v>16.41689397863901</v>
      </c>
      <c r="O252" s="35">
        <f t="shared" si="90"/>
        <v>0.13600860382341828</v>
      </c>
      <c r="P252" s="35">
        <f t="shared" si="90"/>
        <v>13.202947600717863</v>
      </c>
      <c r="Q252" s="35">
        <f t="shared" si="90"/>
        <v>8.6979849905376394</v>
      </c>
      <c r="R252" s="35">
        <f t="shared" si="90"/>
        <v>8.6378103011872724</v>
      </c>
      <c r="S252" s="35">
        <f t="shared" si="90"/>
        <v>26.230992608375075</v>
      </c>
      <c r="T252" s="35">
        <f t="shared" si="90"/>
        <v>6.7664526301243484</v>
      </c>
      <c r="U252" s="35">
        <f t="shared" si="90"/>
        <v>30.775387679009985</v>
      </c>
      <c r="V252" s="35">
        <f t="shared" si="90"/>
        <v>5.0018268074601053</v>
      </c>
      <c r="W252" s="35">
        <f t="shared" si="90"/>
        <v>52.66169769237807</v>
      </c>
      <c r="X252" s="35">
        <f t="shared" si="90"/>
        <v>7.680210032994097</v>
      </c>
      <c r="Y252" s="35">
        <f t="shared" si="90"/>
        <v>71.414929991881479</v>
      </c>
      <c r="Z252" s="35">
        <f t="shared" si="90"/>
        <v>14.485165461548007</v>
      </c>
      <c r="AA252" s="34" t="s">
        <v>48</v>
      </c>
      <c r="AB252" s="34" t="s">
        <v>48</v>
      </c>
    </row>
    <row r="253" spans="1:28" s="31" customFormat="1" x14ac:dyDescent="0.25">
      <c r="A253" s="32" t="s">
        <v>411</v>
      </c>
      <c r="B253" s="33" t="s">
        <v>129</v>
      </c>
      <c r="C253" s="34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2" t="s">
        <v>412</v>
      </c>
      <c r="B254" s="42" t="s">
        <v>413</v>
      </c>
      <c r="C254" s="34" t="s">
        <v>37</v>
      </c>
      <c r="D254" s="35">
        <f>SUM(D255,D263,D265,D267,D269,D281,D271,D273,D275)</f>
        <v>371.22517972800017</v>
      </c>
      <c r="E254" s="35">
        <f t="shared" ref="E254:Z254" si="91">SUM(E255,E263,E265,E267,E269,E281,E271,E273,E275)</f>
        <v>536.8853079452</v>
      </c>
      <c r="F254" s="35">
        <f t="shared" si="91"/>
        <v>555.90399808999996</v>
      </c>
      <c r="G254" s="35">
        <f t="shared" si="91"/>
        <v>567.2446805420185</v>
      </c>
      <c r="H254" s="35">
        <f t="shared" si="91"/>
        <v>549.1404107571235</v>
      </c>
      <c r="I254" s="35">
        <f t="shared" si="91"/>
        <v>625.70338488281789</v>
      </c>
      <c r="J254" s="35">
        <f t="shared" si="91"/>
        <v>411.93360283911704</v>
      </c>
      <c r="K254" s="35">
        <f t="shared" si="91"/>
        <v>435.09461624798735</v>
      </c>
      <c r="L254" s="35">
        <f t="shared" si="91"/>
        <v>395.07329035876143</v>
      </c>
      <c r="M254" s="35">
        <f t="shared" si="91"/>
        <v>428.38210869594405</v>
      </c>
      <c r="N254" s="35">
        <f t="shared" si="91"/>
        <v>405.04884971362623</v>
      </c>
      <c r="O254" s="35">
        <f t="shared" si="91"/>
        <v>415.63591895315795</v>
      </c>
      <c r="P254" s="35">
        <f t="shared" si="91"/>
        <v>366.74307413005755</v>
      </c>
      <c r="Q254" s="35">
        <f t="shared" si="91"/>
        <v>393.22633788326505</v>
      </c>
      <c r="R254" s="35">
        <f t="shared" si="91"/>
        <v>370.49149839986956</v>
      </c>
      <c r="S254" s="35">
        <f t="shared" si="91"/>
        <v>383.73100010135875</v>
      </c>
      <c r="T254" s="35">
        <f t="shared" si="91"/>
        <v>356.73342743319819</v>
      </c>
      <c r="U254" s="35">
        <f t="shared" si="91"/>
        <v>374.92931854970197</v>
      </c>
      <c r="V254" s="35">
        <f t="shared" si="91"/>
        <v>343.10156611646789</v>
      </c>
      <c r="W254" s="35">
        <f t="shared" si="91"/>
        <v>365.86358655149593</v>
      </c>
      <c r="X254" s="35">
        <f t="shared" si="91"/>
        <v>332.54730161545967</v>
      </c>
      <c r="Y254" s="35">
        <f t="shared" si="91"/>
        <v>356.52588259334311</v>
      </c>
      <c r="Z254" s="35">
        <f t="shared" si="91"/>
        <v>321.67640917942094</v>
      </c>
      <c r="AA254" s="34" t="s">
        <v>48</v>
      </c>
      <c r="AB254" s="34" t="s">
        <v>48</v>
      </c>
    </row>
    <row r="255" spans="1:28" s="7" customFormat="1" ht="31.5" customHeight="1" x14ac:dyDescent="0.25">
      <c r="A255" s="36" t="s">
        <v>414</v>
      </c>
      <c r="B255" s="41" t="s">
        <v>415</v>
      </c>
      <c r="C255" s="38" t="s">
        <v>37</v>
      </c>
      <c r="D255" s="35">
        <f>SUM(D257,D259,D261)</f>
        <v>0</v>
      </c>
      <c r="E255" s="35">
        <f t="shared" ref="E255:Z255" si="92">SUM(E257,E259,E261)</f>
        <v>0</v>
      </c>
      <c r="F255" s="35">
        <f t="shared" si="92"/>
        <v>0</v>
      </c>
      <c r="G255" s="35">
        <f t="shared" si="92"/>
        <v>0</v>
      </c>
      <c r="H255" s="35">
        <f t="shared" si="92"/>
        <v>0</v>
      </c>
      <c r="I255" s="35">
        <f t="shared" si="92"/>
        <v>0</v>
      </c>
      <c r="J255" s="35">
        <f t="shared" si="92"/>
        <v>0</v>
      </c>
      <c r="K255" s="35">
        <f t="shared" si="92"/>
        <v>0</v>
      </c>
      <c r="L255" s="35">
        <f t="shared" si="92"/>
        <v>0</v>
      </c>
      <c r="M255" s="35">
        <f t="shared" si="92"/>
        <v>0</v>
      </c>
      <c r="N255" s="35">
        <f t="shared" si="92"/>
        <v>0</v>
      </c>
      <c r="O255" s="35">
        <f t="shared" si="92"/>
        <v>0</v>
      </c>
      <c r="P255" s="35">
        <f t="shared" si="92"/>
        <v>0</v>
      </c>
      <c r="Q255" s="35">
        <f t="shared" si="92"/>
        <v>0</v>
      </c>
      <c r="R255" s="35">
        <f t="shared" si="92"/>
        <v>0</v>
      </c>
      <c r="S255" s="35">
        <f t="shared" si="92"/>
        <v>0</v>
      </c>
      <c r="T255" s="35">
        <f t="shared" si="92"/>
        <v>0</v>
      </c>
      <c r="U255" s="35">
        <f t="shared" si="92"/>
        <v>0</v>
      </c>
      <c r="V255" s="35">
        <f t="shared" si="92"/>
        <v>0</v>
      </c>
      <c r="W255" s="35">
        <f t="shared" si="92"/>
        <v>0</v>
      </c>
      <c r="X255" s="35">
        <f t="shared" si="92"/>
        <v>0</v>
      </c>
      <c r="Y255" s="35">
        <f t="shared" si="92"/>
        <v>0</v>
      </c>
      <c r="Z255" s="35">
        <f t="shared" si="92"/>
        <v>0</v>
      </c>
      <c r="AA255" s="34" t="s">
        <v>48</v>
      </c>
      <c r="AB255" s="34" t="s">
        <v>48</v>
      </c>
    </row>
    <row r="256" spans="1:28" s="7" customFormat="1" ht="15.75" customHeight="1" x14ac:dyDescent="0.25">
      <c r="A256" s="36" t="s">
        <v>416</v>
      </c>
      <c r="B256" s="43" t="s">
        <v>417</v>
      </c>
      <c r="C256" s="38" t="s">
        <v>37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4" t="s">
        <v>48</v>
      </c>
      <c r="AB256" s="34" t="s">
        <v>48</v>
      </c>
    </row>
    <row r="257" spans="1:28" s="7" customFormat="1" ht="31.5" customHeight="1" x14ac:dyDescent="0.25">
      <c r="A257" s="36" t="s">
        <v>418</v>
      </c>
      <c r="B257" s="43" t="s">
        <v>419</v>
      </c>
      <c r="C257" s="38" t="s">
        <v>37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4" t="s">
        <v>48</v>
      </c>
      <c r="AB257" s="34" t="s">
        <v>48</v>
      </c>
    </row>
    <row r="258" spans="1:28" s="7" customFormat="1" ht="15.75" customHeight="1" x14ac:dyDescent="0.25">
      <c r="A258" s="36" t="s">
        <v>420</v>
      </c>
      <c r="B258" s="44" t="s">
        <v>417</v>
      </c>
      <c r="C258" s="38" t="s">
        <v>37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4" t="s">
        <v>48</v>
      </c>
      <c r="AB258" s="34" t="s">
        <v>48</v>
      </c>
    </row>
    <row r="259" spans="1:28" s="7" customFormat="1" ht="31.5" customHeight="1" x14ac:dyDescent="0.25">
      <c r="A259" s="36" t="s">
        <v>421</v>
      </c>
      <c r="B259" s="43" t="s">
        <v>43</v>
      </c>
      <c r="C259" s="38" t="s">
        <v>37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4" t="s">
        <v>48</v>
      </c>
      <c r="AB259" s="34" t="s">
        <v>48</v>
      </c>
    </row>
    <row r="260" spans="1:28" s="7" customFormat="1" ht="15.75" customHeight="1" x14ac:dyDescent="0.25">
      <c r="A260" s="36" t="s">
        <v>422</v>
      </c>
      <c r="B260" s="44" t="s">
        <v>417</v>
      </c>
      <c r="C260" s="38" t="s">
        <v>37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4" t="s">
        <v>48</v>
      </c>
      <c r="AB260" s="34" t="s">
        <v>48</v>
      </c>
    </row>
    <row r="261" spans="1:28" s="7" customFormat="1" ht="31.5" customHeight="1" x14ac:dyDescent="0.25">
      <c r="A261" s="36" t="s">
        <v>423</v>
      </c>
      <c r="B261" s="43" t="s">
        <v>45</v>
      </c>
      <c r="C261" s="38" t="s">
        <v>37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4" t="s">
        <v>48</v>
      </c>
      <c r="AB261" s="34" t="s">
        <v>48</v>
      </c>
    </row>
    <row r="262" spans="1:28" s="7" customFormat="1" ht="15.75" customHeight="1" x14ac:dyDescent="0.25">
      <c r="A262" s="36" t="s">
        <v>424</v>
      </c>
      <c r="B262" s="44" t="s">
        <v>417</v>
      </c>
      <c r="C262" s="38" t="s">
        <v>37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4" t="s">
        <v>48</v>
      </c>
      <c r="AB262" s="34" t="s">
        <v>48</v>
      </c>
    </row>
    <row r="263" spans="1:28" s="7" customFormat="1" ht="15.75" customHeight="1" x14ac:dyDescent="0.25">
      <c r="A263" s="36" t="s">
        <v>425</v>
      </c>
      <c r="B263" s="41" t="s">
        <v>426</v>
      </c>
      <c r="C263" s="38" t="s">
        <v>37</v>
      </c>
      <c r="D263" s="35" t="s">
        <v>48</v>
      </c>
      <c r="E263" s="35" t="s">
        <v>48</v>
      </c>
      <c r="F263" s="35" t="s">
        <v>48</v>
      </c>
      <c r="G263" s="35" t="s">
        <v>48</v>
      </c>
      <c r="H263" s="35" t="s">
        <v>48</v>
      </c>
      <c r="I263" s="35" t="s">
        <v>48</v>
      </c>
      <c r="J263" s="35" t="s">
        <v>48</v>
      </c>
      <c r="K263" s="35" t="s">
        <v>48</v>
      </c>
      <c r="L263" s="35" t="s">
        <v>48</v>
      </c>
      <c r="M263" s="35" t="s">
        <v>48</v>
      </c>
      <c r="N263" s="35" t="s">
        <v>48</v>
      </c>
      <c r="O263" s="35" t="s">
        <v>48</v>
      </c>
      <c r="P263" s="35" t="s">
        <v>48</v>
      </c>
      <c r="Q263" s="35" t="s">
        <v>48</v>
      </c>
      <c r="R263" s="35" t="s">
        <v>48</v>
      </c>
      <c r="S263" s="35" t="s">
        <v>48</v>
      </c>
      <c r="T263" s="35" t="s">
        <v>48</v>
      </c>
      <c r="U263" s="35" t="s">
        <v>48</v>
      </c>
      <c r="V263" s="35" t="s">
        <v>48</v>
      </c>
      <c r="W263" s="35" t="s">
        <v>48</v>
      </c>
      <c r="X263" s="35" t="s">
        <v>48</v>
      </c>
      <c r="Y263" s="35" t="s">
        <v>48</v>
      </c>
      <c r="Z263" s="35" t="s">
        <v>48</v>
      </c>
      <c r="AA263" s="34" t="s">
        <v>48</v>
      </c>
      <c r="AB263" s="34" t="s">
        <v>48</v>
      </c>
    </row>
    <row r="264" spans="1:28" s="7" customFormat="1" ht="15.75" customHeight="1" x14ac:dyDescent="0.25">
      <c r="A264" s="36" t="s">
        <v>427</v>
      </c>
      <c r="B264" s="43" t="s">
        <v>417</v>
      </c>
      <c r="C264" s="38" t="s">
        <v>37</v>
      </c>
      <c r="D264" s="35" t="s">
        <v>48</v>
      </c>
      <c r="E264" s="35" t="s">
        <v>48</v>
      </c>
      <c r="F264" s="35" t="s">
        <v>48</v>
      </c>
      <c r="G264" s="35" t="s">
        <v>48</v>
      </c>
      <c r="H264" s="35" t="s">
        <v>48</v>
      </c>
      <c r="I264" s="35" t="s">
        <v>48</v>
      </c>
      <c r="J264" s="35" t="s">
        <v>48</v>
      </c>
      <c r="K264" s="35" t="s">
        <v>48</v>
      </c>
      <c r="L264" s="35" t="s">
        <v>48</v>
      </c>
      <c r="M264" s="35" t="s">
        <v>48</v>
      </c>
      <c r="N264" s="35" t="s">
        <v>48</v>
      </c>
      <c r="O264" s="35" t="s">
        <v>48</v>
      </c>
      <c r="P264" s="35" t="s">
        <v>48</v>
      </c>
      <c r="Q264" s="35" t="s">
        <v>48</v>
      </c>
      <c r="R264" s="35" t="s">
        <v>48</v>
      </c>
      <c r="S264" s="35" t="s">
        <v>48</v>
      </c>
      <c r="T264" s="35" t="s">
        <v>48</v>
      </c>
      <c r="U264" s="35" t="s">
        <v>48</v>
      </c>
      <c r="V264" s="35" t="s">
        <v>48</v>
      </c>
      <c r="W264" s="35" t="s">
        <v>48</v>
      </c>
      <c r="X264" s="35" t="s">
        <v>48</v>
      </c>
      <c r="Y264" s="35" t="s">
        <v>48</v>
      </c>
      <c r="Z264" s="35" t="s">
        <v>48</v>
      </c>
      <c r="AA264" s="34" t="s">
        <v>48</v>
      </c>
      <c r="AB264" s="34" t="s">
        <v>48</v>
      </c>
    </row>
    <row r="265" spans="1:28" s="7" customFormat="1" x14ac:dyDescent="0.25">
      <c r="A265" s="36" t="s">
        <v>428</v>
      </c>
      <c r="B265" s="40" t="s">
        <v>429</v>
      </c>
      <c r="C265" s="38" t="s">
        <v>37</v>
      </c>
      <c r="D265" s="35">
        <v>306.93733000000003</v>
      </c>
      <c r="E265" s="35">
        <v>471.55553000000003</v>
      </c>
      <c r="F265" s="35">
        <v>467.12059904520004</v>
      </c>
      <c r="G265" s="35">
        <v>486.5951157896186</v>
      </c>
      <c r="H265" s="35">
        <v>471.9486448767999</v>
      </c>
      <c r="I265" s="35">
        <v>505.67188786961788</v>
      </c>
      <c r="J265" s="35">
        <v>318.88904922972654</v>
      </c>
      <c r="K265" s="35">
        <v>340.09400603396352</v>
      </c>
      <c r="L265" s="35">
        <v>275.83253062679904</v>
      </c>
      <c r="M265" s="35">
        <v>340.31069044361448</v>
      </c>
      <c r="N265" s="35">
        <v>281.29618219256287</v>
      </c>
      <c r="O265" s="35">
        <v>329.98498711672238</v>
      </c>
      <c r="P265" s="35">
        <v>267.83582436075341</v>
      </c>
      <c r="Q265" s="35">
        <v>308.1354219343234</v>
      </c>
      <c r="R265" s="35">
        <v>276.33939032467737</v>
      </c>
      <c r="S265" s="35">
        <v>299.59010003951101</v>
      </c>
      <c r="T265" s="35">
        <v>263.82475746644661</v>
      </c>
      <c r="U265" s="35">
        <v>290.7884184878543</v>
      </c>
      <c r="V265" s="35">
        <v>253.57789872760327</v>
      </c>
      <c r="W265" s="35">
        <v>281.7226864896482</v>
      </c>
      <c r="X265" s="35">
        <v>243.02363422659505</v>
      </c>
      <c r="Y265" s="35">
        <v>272.38498253149538</v>
      </c>
      <c r="Z265" s="35">
        <v>232.15274179055635</v>
      </c>
      <c r="AA265" s="34" t="s">
        <v>48</v>
      </c>
      <c r="AB265" s="34" t="s">
        <v>48</v>
      </c>
    </row>
    <row r="266" spans="1:28" s="7" customFormat="1" ht="15.75" customHeight="1" x14ac:dyDescent="0.25">
      <c r="A266" s="36" t="s">
        <v>430</v>
      </c>
      <c r="B266" s="43" t="s">
        <v>417</v>
      </c>
      <c r="C266" s="38" t="s">
        <v>37</v>
      </c>
      <c r="D266" s="35">
        <v>96.636538900000005</v>
      </c>
      <c r="E266" s="35">
        <v>227.50718627999996</v>
      </c>
      <c r="F266" s="35">
        <v>76.268000000000001</v>
      </c>
      <c r="G266" s="35">
        <v>46.8</v>
      </c>
      <c r="H266" s="35">
        <v>129.62700000000001</v>
      </c>
      <c r="I266" s="35">
        <v>42.1</v>
      </c>
      <c r="J266" s="35">
        <v>79.255248890000004</v>
      </c>
      <c r="K266" s="35">
        <v>288.00172536000196</v>
      </c>
      <c r="L266" s="35">
        <v>17.911589719999988</v>
      </c>
      <c r="M266" s="35">
        <v>279.68446216797491</v>
      </c>
      <c r="N266" s="35">
        <v>48.007584259262281</v>
      </c>
      <c r="O266" s="35">
        <v>261.28928505193551</v>
      </c>
      <c r="P266" s="35">
        <v>46.228921038266996</v>
      </c>
      <c r="Q266" s="35">
        <v>230.62521083367417</v>
      </c>
      <c r="R266" s="35">
        <v>50.426324026341334</v>
      </c>
      <c r="S266" s="35">
        <v>212.48270630271034</v>
      </c>
      <c r="T266" s="35">
        <v>32.660988696137615</v>
      </c>
      <c r="U266" s="35">
        <v>203.68070630271035</v>
      </c>
      <c r="V266" s="35">
        <v>15.29009748228734</v>
      </c>
      <c r="W266" s="35">
        <v>194.61570630271035</v>
      </c>
      <c r="X266" s="35">
        <v>15.29009748228734</v>
      </c>
      <c r="Y266" s="35">
        <v>185.27770630271036</v>
      </c>
      <c r="Z266" s="35">
        <v>15.29009748228734</v>
      </c>
      <c r="AA266" s="34" t="s">
        <v>48</v>
      </c>
      <c r="AB266" s="34" t="s">
        <v>48</v>
      </c>
    </row>
    <row r="267" spans="1:28" s="7" customFormat="1" ht="15.75" customHeight="1" x14ac:dyDescent="0.25">
      <c r="A267" s="36" t="s">
        <v>431</v>
      </c>
      <c r="B267" s="40" t="s">
        <v>432</v>
      </c>
      <c r="C267" s="38" t="s">
        <v>37</v>
      </c>
      <c r="D267" s="35" t="s">
        <v>48</v>
      </c>
      <c r="E267" s="35" t="s">
        <v>48</v>
      </c>
      <c r="F267" s="35" t="s">
        <v>48</v>
      </c>
      <c r="G267" s="35" t="s">
        <v>48</v>
      </c>
      <c r="H267" s="35" t="s">
        <v>48</v>
      </c>
      <c r="I267" s="35" t="s">
        <v>48</v>
      </c>
      <c r="J267" s="35" t="s">
        <v>48</v>
      </c>
      <c r="K267" s="35" t="s">
        <v>48</v>
      </c>
      <c r="L267" s="35" t="s">
        <v>48</v>
      </c>
      <c r="M267" s="35" t="s">
        <v>48</v>
      </c>
      <c r="N267" s="35" t="s">
        <v>48</v>
      </c>
      <c r="O267" s="35" t="s">
        <v>48</v>
      </c>
      <c r="P267" s="35" t="s">
        <v>48</v>
      </c>
      <c r="Q267" s="35" t="s">
        <v>48</v>
      </c>
      <c r="R267" s="35" t="s">
        <v>48</v>
      </c>
      <c r="S267" s="35" t="s">
        <v>48</v>
      </c>
      <c r="T267" s="35" t="s">
        <v>48</v>
      </c>
      <c r="U267" s="35" t="s">
        <v>48</v>
      </c>
      <c r="V267" s="35" t="s">
        <v>48</v>
      </c>
      <c r="W267" s="35" t="s">
        <v>48</v>
      </c>
      <c r="X267" s="35" t="s">
        <v>48</v>
      </c>
      <c r="Y267" s="35" t="s">
        <v>48</v>
      </c>
      <c r="Z267" s="35" t="s">
        <v>48</v>
      </c>
      <c r="AA267" s="34" t="s">
        <v>48</v>
      </c>
      <c r="AB267" s="34" t="s">
        <v>48</v>
      </c>
    </row>
    <row r="268" spans="1:28" s="7" customFormat="1" ht="15.75" customHeight="1" x14ac:dyDescent="0.25">
      <c r="A268" s="36" t="s">
        <v>433</v>
      </c>
      <c r="B268" s="43" t="s">
        <v>417</v>
      </c>
      <c r="C268" s="38" t="s">
        <v>37</v>
      </c>
      <c r="D268" s="35" t="s">
        <v>48</v>
      </c>
      <c r="E268" s="35" t="s">
        <v>48</v>
      </c>
      <c r="F268" s="35" t="s">
        <v>48</v>
      </c>
      <c r="G268" s="35" t="s">
        <v>48</v>
      </c>
      <c r="H268" s="35" t="s">
        <v>48</v>
      </c>
      <c r="I268" s="35" t="s">
        <v>48</v>
      </c>
      <c r="J268" s="35" t="s">
        <v>48</v>
      </c>
      <c r="K268" s="35" t="s">
        <v>48</v>
      </c>
      <c r="L268" s="35" t="s">
        <v>48</v>
      </c>
      <c r="M268" s="35" t="s">
        <v>48</v>
      </c>
      <c r="N268" s="35" t="s">
        <v>48</v>
      </c>
      <c r="O268" s="35" t="s">
        <v>48</v>
      </c>
      <c r="P268" s="35" t="s">
        <v>48</v>
      </c>
      <c r="Q268" s="35" t="s">
        <v>48</v>
      </c>
      <c r="R268" s="35" t="s">
        <v>48</v>
      </c>
      <c r="S268" s="35" t="s">
        <v>48</v>
      </c>
      <c r="T268" s="35" t="s">
        <v>48</v>
      </c>
      <c r="U268" s="35" t="s">
        <v>48</v>
      </c>
      <c r="V268" s="35" t="s">
        <v>48</v>
      </c>
      <c r="W268" s="35" t="s">
        <v>48</v>
      </c>
      <c r="X268" s="35" t="s">
        <v>48</v>
      </c>
      <c r="Y268" s="35" t="s">
        <v>48</v>
      </c>
      <c r="Z268" s="35" t="s">
        <v>48</v>
      </c>
      <c r="AA268" s="34" t="s">
        <v>48</v>
      </c>
      <c r="AB268" s="34" t="s">
        <v>48</v>
      </c>
    </row>
    <row r="269" spans="1:28" s="7" customFormat="1" x14ac:dyDescent="0.25">
      <c r="A269" s="36" t="s">
        <v>434</v>
      </c>
      <c r="B269" s="40" t="s">
        <v>435</v>
      </c>
      <c r="C269" s="38" t="s">
        <v>37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4" t="s">
        <v>48</v>
      </c>
      <c r="AB269" s="34" t="s">
        <v>48</v>
      </c>
    </row>
    <row r="270" spans="1:28" s="7" customFormat="1" ht="15.75" customHeight="1" x14ac:dyDescent="0.25">
      <c r="A270" s="36" t="s">
        <v>436</v>
      </c>
      <c r="B270" s="43" t="s">
        <v>417</v>
      </c>
      <c r="C270" s="38" t="s">
        <v>37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4" t="s">
        <v>48</v>
      </c>
      <c r="AB270" s="34" t="s">
        <v>48</v>
      </c>
    </row>
    <row r="271" spans="1:28" s="7" customFormat="1" ht="15.75" customHeight="1" x14ac:dyDescent="0.25">
      <c r="A271" s="36" t="s">
        <v>437</v>
      </c>
      <c r="B271" s="40" t="s">
        <v>438</v>
      </c>
      <c r="C271" s="38" t="s">
        <v>37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4" t="s">
        <v>48</v>
      </c>
      <c r="AB271" s="34" t="s">
        <v>48</v>
      </c>
    </row>
    <row r="272" spans="1:28" s="7" customFormat="1" ht="15.75" customHeight="1" x14ac:dyDescent="0.25">
      <c r="A272" s="36" t="s">
        <v>439</v>
      </c>
      <c r="B272" s="43" t="s">
        <v>417</v>
      </c>
      <c r="C272" s="38" t="s">
        <v>37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4" t="s">
        <v>48</v>
      </c>
      <c r="AB272" s="34" t="s">
        <v>48</v>
      </c>
    </row>
    <row r="273" spans="1:28" s="7" customFormat="1" ht="15.75" customHeight="1" x14ac:dyDescent="0.25">
      <c r="A273" s="36" t="s">
        <v>440</v>
      </c>
      <c r="B273" s="40" t="s">
        <v>441</v>
      </c>
      <c r="C273" s="38" t="s">
        <v>37</v>
      </c>
      <c r="D273" s="35" t="s">
        <v>48</v>
      </c>
      <c r="E273" s="35" t="s">
        <v>48</v>
      </c>
      <c r="F273" s="35" t="s">
        <v>48</v>
      </c>
      <c r="G273" s="35" t="s">
        <v>48</v>
      </c>
      <c r="H273" s="35" t="s">
        <v>48</v>
      </c>
      <c r="I273" s="35" t="s">
        <v>48</v>
      </c>
      <c r="J273" s="35" t="s">
        <v>48</v>
      </c>
      <c r="K273" s="35" t="s">
        <v>48</v>
      </c>
      <c r="L273" s="35" t="s">
        <v>48</v>
      </c>
      <c r="M273" s="35" t="s">
        <v>48</v>
      </c>
      <c r="N273" s="35" t="s">
        <v>48</v>
      </c>
      <c r="O273" s="35" t="s">
        <v>48</v>
      </c>
      <c r="P273" s="35" t="s">
        <v>48</v>
      </c>
      <c r="Q273" s="35" t="s">
        <v>48</v>
      </c>
      <c r="R273" s="35" t="s">
        <v>48</v>
      </c>
      <c r="S273" s="35" t="s">
        <v>48</v>
      </c>
      <c r="T273" s="35" t="s">
        <v>48</v>
      </c>
      <c r="U273" s="35" t="s">
        <v>48</v>
      </c>
      <c r="V273" s="35" t="s">
        <v>48</v>
      </c>
      <c r="W273" s="35" t="s">
        <v>48</v>
      </c>
      <c r="X273" s="35" t="s">
        <v>48</v>
      </c>
      <c r="Y273" s="35" t="s">
        <v>48</v>
      </c>
      <c r="Z273" s="35" t="s">
        <v>48</v>
      </c>
      <c r="AA273" s="34" t="s">
        <v>48</v>
      </c>
      <c r="AB273" s="34" t="s">
        <v>48</v>
      </c>
    </row>
    <row r="274" spans="1:28" s="7" customFormat="1" ht="15.75" customHeight="1" x14ac:dyDescent="0.25">
      <c r="A274" s="36" t="s">
        <v>442</v>
      </c>
      <c r="B274" s="43" t="s">
        <v>417</v>
      </c>
      <c r="C274" s="38" t="s">
        <v>37</v>
      </c>
      <c r="D274" s="35" t="s">
        <v>48</v>
      </c>
      <c r="E274" s="35" t="s">
        <v>48</v>
      </c>
      <c r="F274" s="35" t="s">
        <v>48</v>
      </c>
      <c r="G274" s="35" t="s">
        <v>48</v>
      </c>
      <c r="H274" s="35" t="s">
        <v>48</v>
      </c>
      <c r="I274" s="35" t="s">
        <v>48</v>
      </c>
      <c r="J274" s="35" t="s">
        <v>48</v>
      </c>
      <c r="K274" s="35" t="s">
        <v>48</v>
      </c>
      <c r="L274" s="35" t="s">
        <v>48</v>
      </c>
      <c r="M274" s="35" t="s">
        <v>48</v>
      </c>
      <c r="N274" s="35" t="s">
        <v>48</v>
      </c>
      <c r="O274" s="35" t="s">
        <v>48</v>
      </c>
      <c r="P274" s="35" t="s">
        <v>48</v>
      </c>
      <c r="Q274" s="35" t="s">
        <v>48</v>
      </c>
      <c r="R274" s="35" t="s">
        <v>48</v>
      </c>
      <c r="S274" s="35" t="s">
        <v>48</v>
      </c>
      <c r="T274" s="35" t="s">
        <v>48</v>
      </c>
      <c r="U274" s="35" t="s">
        <v>48</v>
      </c>
      <c r="V274" s="35" t="s">
        <v>48</v>
      </c>
      <c r="W274" s="35" t="s">
        <v>48</v>
      </c>
      <c r="X274" s="35" t="s">
        <v>48</v>
      </c>
      <c r="Y274" s="35" t="s">
        <v>48</v>
      </c>
      <c r="Z274" s="35" t="s">
        <v>48</v>
      </c>
      <c r="AA274" s="34" t="s">
        <v>48</v>
      </c>
      <c r="AB274" s="34" t="s">
        <v>48</v>
      </c>
    </row>
    <row r="275" spans="1:28" s="7" customFormat="1" ht="31.5" customHeight="1" x14ac:dyDescent="0.25">
      <c r="A275" s="36" t="s">
        <v>443</v>
      </c>
      <c r="B275" s="41" t="s">
        <v>444</v>
      </c>
      <c r="C275" s="38" t="s">
        <v>37</v>
      </c>
      <c r="D275" s="35" t="s">
        <v>48</v>
      </c>
      <c r="E275" s="35" t="s">
        <v>48</v>
      </c>
      <c r="F275" s="35" t="s">
        <v>48</v>
      </c>
      <c r="G275" s="35" t="s">
        <v>48</v>
      </c>
      <c r="H275" s="35" t="s">
        <v>48</v>
      </c>
      <c r="I275" s="35" t="s">
        <v>48</v>
      </c>
      <c r="J275" s="35" t="s">
        <v>48</v>
      </c>
      <c r="K275" s="35" t="s">
        <v>48</v>
      </c>
      <c r="L275" s="35" t="s">
        <v>48</v>
      </c>
      <c r="M275" s="35" t="s">
        <v>48</v>
      </c>
      <c r="N275" s="35" t="s">
        <v>48</v>
      </c>
      <c r="O275" s="35" t="s">
        <v>48</v>
      </c>
      <c r="P275" s="35" t="s">
        <v>48</v>
      </c>
      <c r="Q275" s="35" t="s">
        <v>48</v>
      </c>
      <c r="R275" s="35" t="s">
        <v>48</v>
      </c>
      <c r="S275" s="35" t="s">
        <v>48</v>
      </c>
      <c r="T275" s="35" t="s">
        <v>48</v>
      </c>
      <c r="U275" s="35" t="s">
        <v>48</v>
      </c>
      <c r="V275" s="35" t="s">
        <v>48</v>
      </c>
      <c r="W275" s="35" t="s">
        <v>48</v>
      </c>
      <c r="X275" s="35" t="s">
        <v>48</v>
      </c>
      <c r="Y275" s="35" t="s">
        <v>48</v>
      </c>
      <c r="Z275" s="35" t="s">
        <v>48</v>
      </c>
      <c r="AA275" s="34" t="s">
        <v>48</v>
      </c>
      <c r="AB275" s="34" t="s">
        <v>48</v>
      </c>
    </row>
    <row r="276" spans="1:28" s="7" customFormat="1" ht="15.75" customHeight="1" x14ac:dyDescent="0.25">
      <c r="A276" s="36" t="s">
        <v>445</v>
      </c>
      <c r="B276" s="43" t="s">
        <v>417</v>
      </c>
      <c r="C276" s="38" t="s">
        <v>37</v>
      </c>
      <c r="D276" s="35" t="s">
        <v>48</v>
      </c>
      <c r="E276" s="35" t="s">
        <v>48</v>
      </c>
      <c r="F276" s="35" t="s">
        <v>48</v>
      </c>
      <c r="G276" s="35" t="s">
        <v>48</v>
      </c>
      <c r="H276" s="35" t="s">
        <v>48</v>
      </c>
      <c r="I276" s="35" t="s">
        <v>48</v>
      </c>
      <c r="J276" s="35" t="s">
        <v>48</v>
      </c>
      <c r="K276" s="35" t="s">
        <v>48</v>
      </c>
      <c r="L276" s="35" t="s">
        <v>48</v>
      </c>
      <c r="M276" s="35" t="s">
        <v>48</v>
      </c>
      <c r="N276" s="35" t="s">
        <v>48</v>
      </c>
      <c r="O276" s="35" t="s">
        <v>48</v>
      </c>
      <c r="P276" s="35" t="s">
        <v>48</v>
      </c>
      <c r="Q276" s="35" t="s">
        <v>48</v>
      </c>
      <c r="R276" s="35" t="s">
        <v>48</v>
      </c>
      <c r="S276" s="35" t="s">
        <v>48</v>
      </c>
      <c r="T276" s="35" t="s">
        <v>48</v>
      </c>
      <c r="U276" s="35" t="s">
        <v>48</v>
      </c>
      <c r="V276" s="35" t="s">
        <v>48</v>
      </c>
      <c r="W276" s="35" t="s">
        <v>48</v>
      </c>
      <c r="X276" s="35" t="s">
        <v>48</v>
      </c>
      <c r="Y276" s="35" t="s">
        <v>48</v>
      </c>
      <c r="Z276" s="35" t="s">
        <v>48</v>
      </c>
      <c r="AA276" s="34" t="s">
        <v>48</v>
      </c>
      <c r="AB276" s="34" t="s">
        <v>48</v>
      </c>
    </row>
    <row r="277" spans="1:28" s="7" customFormat="1" ht="15.75" customHeight="1" x14ac:dyDescent="0.25">
      <c r="A277" s="36" t="s">
        <v>446</v>
      </c>
      <c r="B277" s="43" t="s">
        <v>62</v>
      </c>
      <c r="C277" s="38" t="s">
        <v>37</v>
      </c>
      <c r="D277" s="35" t="s">
        <v>48</v>
      </c>
      <c r="E277" s="35" t="s">
        <v>48</v>
      </c>
      <c r="F277" s="35" t="s">
        <v>48</v>
      </c>
      <c r="G277" s="35" t="s">
        <v>48</v>
      </c>
      <c r="H277" s="35" t="s">
        <v>48</v>
      </c>
      <c r="I277" s="35" t="s">
        <v>48</v>
      </c>
      <c r="J277" s="35" t="s">
        <v>48</v>
      </c>
      <c r="K277" s="35" t="s">
        <v>48</v>
      </c>
      <c r="L277" s="35" t="s">
        <v>48</v>
      </c>
      <c r="M277" s="35" t="s">
        <v>48</v>
      </c>
      <c r="N277" s="35" t="s">
        <v>48</v>
      </c>
      <c r="O277" s="35" t="s">
        <v>48</v>
      </c>
      <c r="P277" s="35" t="s">
        <v>48</v>
      </c>
      <c r="Q277" s="35" t="s">
        <v>48</v>
      </c>
      <c r="R277" s="35" t="s">
        <v>48</v>
      </c>
      <c r="S277" s="35" t="s">
        <v>48</v>
      </c>
      <c r="T277" s="35" t="s">
        <v>48</v>
      </c>
      <c r="U277" s="35" t="s">
        <v>48</v>
      </c>
      <c r="V277" s="35" t="s">
        <v>48</v>
      </c>
      <c r="W277" s="35" t="s">
        <v>48</v>
      </c>
      <c r="X277" s="35" t="s">
        <v>48</v>
      </c>
      <c r="Y277" s="35" t="s">
        <v>48</v>
      </c>
      <c r="Z277" s="35" t="s">
        <v>48</v>
      </c>
      <c r="AA277" s="34" t="s">
        <v>48</v>
      </c>
      <c r="AB277" s="34" t="s">
        <v>48</v>
      </c>
    </row>
    <row r="278" spans="1:28" s="7" customFormat="1" ht="15.75" customHeight="1" x14ac:dyDescent="0.25">
      <c r="A278" s="36" t="s">
        <v>447</v>
      </c>
      <c r="B278" s="44" t="s">
        <v>417</v>
      </c>
      <c r="C278" s="38" t="s">
        <v>37</v>
      </c>
      <c r="D278" s="35" t="s">
        <v>48</v>
      </c>
      <c r="E278" s="35" t="s">
        <v>48</v>
      </c>
      <c r="F278" s="35" t="s">
        <v>48</v>
      </c>
      <c r="G278" s="35" t="s">
        <v>48</v>
      </c>
      <c r="H278" s="35" t="s">
        <v>48</v>
      </c>
      <c r="I278" s="35" t="s">
        <v>48</v>
      </c>
      <c r="J278" s="35" t="s">
        <v>48</v>
      </c>
      <c r="K278" s="35" t="s">
        <v>48</v>
      </c>
      <c r="L278" s="35" t="s">
        <v>48</v>
      </c>
      <c r="M278" s="35" t="s">
        <v>48</v>
      </c>
      <c r="N278" s="35" t="s">
        <v>48</v>
      </c>
      <c r="O278" s="35" t="s">
        <v>48</v>
      </c>
      <c r="P278" s="35" t="s">
        <v>48</v>
      </c>
      <c r="Q278" s="35" t="s">
        <v>48</v>
      </c>
      <c r="R278" s="35" t="s">
        <v>48</v>
      </c>
      <c r="S278" s="35" t="s">
        <v>48</v>
      </c>
      <c r="T278" s="35" t="s">
        <v>48</v>
      </c>
      <c r="U278" s="35" t="s">
        <v>48</v>
      </c>
      <c r="V278" s="35" t="s">
        <v>48</v>
      </c>
      <c r="W278" s="35" t="s">
        <v>48</v>
      </c>
      <c r="X278" s="35" t="s">
        <v>48</v>
      </c>
      <c r="Y278" s="35" t="s">
        <v>48</v>
      </c>
      <c r="Z278" s="35" t="s">
        <v>48</v>
      </c>
      <c r="AA278" s="34" t="s">
        <v>48</v>
      </c>
      <c r="AB278" s="34" t="s">
        <v>48</v>
      </c>
    </row>
    <row r="279" spans="1:28" s="7" customFormat="1" ht="15.75" customHeight="1" x14ac:dyDescent="0.25">
      <c r="A279" s="36" t="s">
        <v>448</v>
      </c>
      <c r="B279" s="43" t="s">
        <v>64</v>
      </c>
      <c r="C279" s="38" t="s">
        <v>37</v>
      </c>
      <c r="D279" s="35" t="s">
        <v>48</v>
      </c>
      <c r="E279" s="35" t="s">
        <v>48</v>
      </c>
      <c r="F279" s="35" t="s">
        <v>48</v>
      </c>
      <c r="G279" s="35" t="s">
        <v>48</v>
      </c>
      <c r="H279" s="35" t="s">
        <v>48</v>
      </c>
      <c r="I279" s="35" t="s">
        <v>48</v>
      </c>
      <c r="J279" s="35" t="s">
        <v>48</v>
      </c>
      <c r="K279" s="35" t="s">
        <v>48</v>
      </c>
      <c r="L279" s="35" t="s">
        <v>48</v>
      </c>
      <c r="M279" s="35" t="s">
        <v>48</v>
      </c>
      <c r="N279" s="35" t="s">
        <v>48</v>
      </c>
      <c r="O279" s="35" t="s">
        <v>48</v>
      </c>
      <c r="P279" s="35" t="s">
        <v>48</v>
      </c>
      <c r="Q279" s="35" t="s">
        <v>48</v>
      </c>
      <c r="R279" s="35" t="s">
        <v>48</v>
      </c>
      <c r="S279" s="35" t="s">
        <v>48</v>
      </c>
      <c r="T279" s="35" t="s">
        <v>48</v>
      </c>
      <c r="U279" s="35" t="s">
        <v>48</v>
      </c>
      <c r="V279" s="35" t="s">
        <v>48</v>
      </c>
      <c r="W279" s="35" t="s">
        <v>48</v>
      </c>
      <c r="X279" s="35" t="s">
        <v>48</v>
      </c>
      <c r="Y279" s="35" t="s">
        <v>48</v>
      </c>
      <c r="Z279" s="35" t="s">
        <v>48</v>
      </c>
      <c r="AA279" s="34" t="s">
        <v>48</v>
      </c>
      <c r="AB279" s="34" t="s">
        <v>48</v>
      </c>
    </row>
    <row r="280" spans="1:28" s="7" customFormat="1" ht="15.75" customHeight="1" x14ac:dyDescent="0.25">
      <c r="A280" s="36" t="s">
        <v>449</v>
      </c>
      <c r="B280" s="44" t="s">
        <v>417</v>
      </c>
      <c r="C280" s="38" t="s">
        <v>37</v>
      </c>
      <c r="D280" s="35" t="s">
        <v>48</v>
      </c>
      <c r="E280" s="35" t="s">
        <v>48</v>
      </c>
      <c r="F280" s="35" t="s">
        <v>48</v>
      </c>
      <c r="G280" s="35" t="s">
        <v>48</v>
      </c>
      <c r="H280" s="35" t="s">
        <v>48</v>
      </c>
      <c r="I280" s="35" t="s">
        <v>48</v>
      </c>
      <c r="J280" s="35" t="s">
        <v>48</v>
      </c>
      <c r="K280" s="35" t="s">
        <v>48</v>
      </c>
      <c r="L280" s="35" t="s">
        <v>48</v>
      </c>
      <c r="M280" s="35" t="s">
        <v>48</v>
      </c>
      <c r="N280" s="35" t="s">
        <v>48</v>
      </c>
      <c r="O280" s="35" t="s">
        <v>48</v>
      </c>
      <c r="P280" s="35" t="s">
        <v>48</v>
      </c>
      <c r="Q280" s="35" t="s">
        <v>48</v>
      </c>
      <c r="R280" s="35" t="s">
        <v>48</v>
      </c>
      <c r="S280" s="35" t="s">
        <v>48</v>
      </c>
      <c r="T280" s="35" t="s">
        <v>48</v>
      </c>
      <c r="U280" s="35" t="s">
        <v>48</v>
      </c>
      <c r="V280" s="35" t="s">
        <v>48</v>
      </c>
      <c r="W280" s="35" t="s">
        <v>48</v>
      </c>
      <c r="X280" s="35" t="s">
        <v>48</v>
      </c>
      <c r="Y280" s="35" t="s">
        <v>48</v>
      </c>
      <c r="Z280" s="35" t="s">
        <v>48</v>
      </c>
      <c r="AA280" s="34" t="s">
        <v>48</v>
      </c>
      <c r="AB280" s="34" t="s">
        <v>48</v>
      </c>
    </row>
    <row r="281" spans="1:28" s="7" customFormat="1" x14ac:dyDescent="0.25">
      <c r="A281" s="36" t="s">
        <v>450</v>
      </c>
      <c r="B281" s="41" t="s">
        <v>451</v>
      </c>
      <c r="C281" s="38" t="s">
        <v>37</v>
      </c>
      <c r="D281" s="35">
        <v>64.287849728000111</v>
      </c>
      <c r="E281" s="35">
        <v>65.329777945199979</v>
      </c>
      <c r="F281" s="35">
        <v>88.783399044799964</v>
      </c>
      <c r="G281" s="35">
        <v>80.649564752399897</v>
      </c>
      <c r="H281" s="35">
        <v>77.191765880323601</v>
      </c>
      <c r="I281" s="35">
        <v>120.03149701320001</v>
      </c>
      <c r="J281" s="35">
        <v>93.044553609390505</v>
      </c>
      <c r="K281" s="35">
        <v>95.000610214023851</v>
      </c>
      <c r="L281" s="35">
        <v>119.24075973196238</v>
      </c>
      <c r="M281" s="35">
        <v>88.071418252329579</v>
      </c>
      <c r="N281" s="35">
        <v>123.75266752106336</v>
      </c>
      <c r="O281" s="35">
        <v>85.650931836435575</v>
      </c>
      <c r="P281" s="35">
        <v>98.907249769304144</v>
      </c>
      <c r="Q281" s="35">
        <v>85.090915948941657</v>
      </c>
      <c r="R281" s="35">
        <v>94.152108075192189</v>
      </c>
      <c r="S281" s="35">
        <v>84.140900061847702</v>
      </c>
      <c r="T281" s="35">
        <v>92.908669966751575</v>
      </c>
      <c r="U281" s="35">
        <v>84.140900061847702</v>
      </c>
      <c r="V281" s="35">
        <v>89.523667388864624</v>
      </c>
      <c r="W281" s="35">
        <v>84.140900061847702</v>
      </c>
      <c r="X281" s="35">
        <v>89.523667388864624</v>
      </c>
      <c r="Y281" s="35">
        <v>84.140900061847702</v>
      </c>
      <c r="Z281" s="35">
        <v>89.523667388864595</v>
      </c>
      <c r="AA281" s="34" t="s">
        <v>48</v>
      </c>
      <c r="AB281" s="34" t="s">
        <v>48</v>
      </c>
    </row>
    <row r="282" spans="1:28" s="7" customFormat="1" ht="15.75" customHeight="1" x14ac:dyDescent="0.25">
      <c r="A282" s="36" t="s">
        <v>452</v>
      </c>
      <c r="B282" s="43" t="s">
        <v>417</v>
      </c>
      <c r="C282" s="38" t="s">
        <v>37</v>
      </c>
      <c r="D282" s="35">
        <v>0</v>
      </c>
      <c r="E282" s="35">
        <v>0</v>
      </c>
      <c r="F282" s="35">
        <v>0</v>
      </c>
      <c r="G282" s="35">
        <v>16.12991295047998</v>
      </c>
      <c r="H282" s="35">
        <v>0</v>
      </c>
      <c r="I282" s="35">
        <v>24.006299402640003</v>
      </c>
      <c r="J282" s="35">
        <v>0</v>
      </c>
      <c r="K282" s="35">
        <v>0</v>
      </c>
      <c r="L282" s="35">
        <v>50.739634464475422</v>
      </c>
      <c r="M282" s="35">
        <v>0</v>
      </c>
      <c r="N282" s="35">
        <v>52.659529482580204</v>
      </c>
      <c r="O282" s="35">
        <v>0</v>
      </c>
      <c r="P282" s="35">
        <v>42.087248215325111</v>
      </c>
      <c r="Q282" s="35">
        <v>0</v>
      </c>
      <c r="R282" s="35">
        <v>40.063829009494128</v>
      </c>
      <c r="S282" s="35">
        <v>0</v>
      </c>
      <c r="T282" s="35">
        <v>39.534718267537421</v>
      </c>
      <c r="U282" s="35">
        <v>0</v>
      </c>
      <c r="V282" s="35">
        <v>38.094323917908483</v>
      </c>
      <c r="W282" s="35">
        <v>0</v>
      </c>
      <c r="X282" s="35">
        <v>0</v>
      </c>
      <c r="Y282" s="35">
        <v>0</v>
      </c>
      <c r="Z282" s="35">
        <v>0</v>
      </c>
      <c r="AA282" s="34" t="s">
        <v>48</v>
      </c>
      <c r="AB282" s="34" t="s">
        <v>48</v>
      </c>
    </row>
    <row r="283" spans="1:28" s="7" customFormat="1" x14ac:dyDescent="0.25">
      <c r="A283" s="32" t="s">
        <v>453</v>
      </c>
      <c r="B283" s="42" t="s">
        <v>454</v>
      </c>
      <c r="C283" s="34" t="s">
        <v>37</v>
      </c>
      <c r="D283" s="35">
        <f>SUM(D284,D286,D291,D293,D295,D297,D299,D301,D303)</f>
        <v>458.38308445999996</v>
      </c>
      <c r="E283" s="35">
        <f t="shared" ref="E283:Z283" si="93">SUM(E284,E286,E291,E293,E295,E297,E299,E301,E303)</f>
        <v>843.82029247460014</v>
      </c>
      <c r="F283" s="35">
        <f t="shared" si="93"/>
        <v>894.01924275000022</v>
      </c>
      <c r="G283" s="35">
        <f t="shared" si="93"/>
        <v>941.6631422199107</v>
      </c>
      <c r="H283" s="35">
        <f t="shared" si="93"/>
        <v>608.52450534643469</v>
      </c>
      <c r="I283" s="35">
        <f t="shared" si="93"/>
        <v>754.98519151464848</v>
      </c>
      <c r="J283" s="35">
        <f t="shared" si="93"/>
        <v>645.44876165382243</v>
      </c>
      <c r="K283" s="35">
        <f t="shared" si="93"/>
        <v>682.32367032204615</v>
      </c>
      <c r="L283" s="35">
        <f t="shared" si="93"/>
        <v>638.64525684156615</v>
      </c>
      <c r="M283" s="35">
        <f t="shared" si="93"/>
        <v>545.278865461843</v>
      </c>
      <c r="N283" s="35">
        <f t="shared" si="93"/>
        <v>566.80940282002257</v>
      </c>
      <c r="O283" s="35">
        <f t="shared" si="93"/>
        <v>545.18061779424784</v>
      </c>
      <c r="P283" s="35">
        <f t="shared" si="93"/>
        <v>502.68232715401177</v>
      </c>
      <c r="Q283" s="35">
        <f t="shared" si="93"/>
        <v>539.92715905252589</v>
      </c>
      <c r="R283" s="35">
        <f t="shared" si="93"/>
        <v>574.68186664231519</v>
      </c>
      <c r="S283" s="35">
        <f t="shared" si="93"/>
        <v>515.93758256617321</v>
      </c>
      <c r="T283" s="35">
        <f t="shared" si="93"/>
        <v>528.79317544339506</v>
      </c>
      <c r="U283" s="35">
        <f t="shared" si="93"/>
        <v>537.78001825923559</v>
      </c>
      <c r="V283" s="35">
        <f t="shared" si="93"/>
        <v>548.19084115221358</v>
      </c>
      <c r="W283" s="35">
        <f t="shared" si="93"/>
        <v>584.07222444986542</v>
      </c>
      <c r="X283" s="35">
        <f t="shared" si="93"/>
        <v>545.88884125581012</v>
      </c>
      <c r="Y283" s="35">
        <f t="shared" si="93"/>
        <v>618.78163861494954</v>
      </c>
      <c r="Z283" s="35">
        <f t="shared" si="93"/>
        <v>548.41989818090337</v>
      </c>
      <c r="AA283" s="34" t="s">
        <v>48</v>
      </c>
      <c r="AB283" s="34" t="s">
        <v>48</v>
      </c>
    </row>
    <row r="284" spans="1:28" s="7" customFormat="1" x14ac:dyDescent="0.25">
      <c r="A284" s="36" t="s">
        <v>455</v>
      </c>
      <c r="B284" s="41" t="s">
        <v>456</v>
      </c>
      <c r="C284" s="38" t="s">
        <v>37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35">
        <v>0</v>
      </c>
      <c r="O284" s="35">
        <v>0</v>
      </c>
      <c r="P284" s="35">
        <v>0</v>
      </c>
      <c r="Q284" s="35">
        <v>0</v>
      </c>
      <c r="R284" s="35">
        <v>0</v>
      </c>
      <c r="S284" s="35">
        <v>0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>
        <v>0</v>
      </c>
      <c r="Z284" s="35">
        <v>0</v>
      </c>
      <c r="AA284" s="34" t="s">
        <v>48</v>
      </c>
      <c r="AB284" s="34" t="s">
        <v>48</v>
      </c>
    </row>
    <row r="285" spans="1:28" s="7" customFormat="1" ht="15.75" customHeight="1" x14ac:dyDescent="0.25">
      <c r="A285" s="36" t="s">
        <v>457</v>
      </c>
      <c r="B285" s="43" t="s">
        <v>417</v>
      </c>
      <c r="C285" s="38" t="s">
        <v>37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>
        <v>0</v>
      </c>
      <c r="P285" s="35">
        <v>0</v>
      </c>
      <c r="Q285" s="35">
        <v>0</v>
      </c>
      <c r="R285" s="35">
        <v>0</v>
      </c>
      <c r="S285" s="35">
        <v>0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>
        <v>0</v>
      </c>
      <c r="Z285" s="35">
        <v>0</v>
      </c>
      <c r="AA285" s="34" t="s">
        <v>48</v>
      </c>
      <c r="AB285" s="34" t="s">
        <v>48</v>
      </c>
    </row>
    <row r="286" spans="1:28" s="7" customFormat="1" x14ac:dyDescent="0.25">
      <c r="A286" s="36" t="s">
        <v>458</v>
      </c>
      <c r="B286" s="41" t="s">
        <v>459</v>
      </c>
      <c r="C286" s="38" t="s">
        <v>37</v>
      </c>
      <c r="D286" s="35">
        <f>D287+D289</f>
        <v>3.8314550000000003E-2</v>
      </c>
      <c r="E286" s="35">
        <f t="shared" ref="E286:Z286" si="94">E287+E289</f>
        <v>0</v>
      </c>
      <c r="F286" s="35">
        <f t="shared" si="94"/>
        <v>0</v>
      </c>
      <c r="G286" s="35">
        <f t="shared" si="94"/>
        <v>2.094454265710112</v>
      </c>
      <c r="H286" s="35">
        <f t="shared" si="94"/>
        <v>6.1999890021979809E-9</v>
      </c>
      <c r="I286" s="35">
        <f t="shared" si="94"/>
        <v>27.094454265710084</v>
      </c>
      <c r="J286" s="35">
        <f t="shared" si="94"/>
        <v>6.1999896104674571E-9</v>
      </c>
      <c r="K286" s="35">
        <f t="shared" si="94"/>
        <v>6.1999890021979809E-9</v>
      </c>
      <c r="L286" s="35">
        <f t="shared" si="94"/>
        <v>6.2000479034360715E-9</v>
      </c>
      <c r="M286" s="35">
        <f t="shared" si="94"/>
        <v>6.1999307945370672E-9</v>
      </c>
      <c r="N286" s="35">
        <f t="shared" si="94"/>
        <v>6.2000472098588947E-9</v>
      </c>
      <c r="O286" s="35">
        <f t="shared" si="94"/>
        <v>6.1999307945370672E-9</v>
      </c>
      <c r="P286" s="35">
        <f t="shared" si="94"/>
        <v>6.2000472098588947E-9</v>
      </c>
      <c r="Q286" s="35">
        <f t="shared" si="94"/>
        <v>6.1999307945370672E-9</v>
      </c>
      <c r="R286" s="35">
        <f t="shared" si="94"/>
        <v>6.2000472098588947E-9</v>
      </c>
      <c r="S286" s="35">
        <f t="shared" si="94"/>
        <v>6.1999307945370672E-9</v>
      </c>
      <c r="T286" s="35">
        <f t="shared" si="94"/>
        <v>6.2000472098588947E-9</v>
      </c>
      <c r="U286" s="35">
        <f t="shared" si="94"/>
        <v>6.1999307945370672E-9</v>
      </c>
      <c r="V286" s="35">
        <f t="shared" si="94"/>
        <v>6.2000472098588947E-9</v>
      </c>
      <c r="W286" s="35">
        <f t="shared" si="94"/>
        <v>6.1999307945370672E-9</v>
      </c>
      <c r="X286" s="35">
        <f t="shared" si="94"/>
        <v>6.2000472098588947E-9</v>
      </c>
      <c r="Y286" s="35">
        <f t="shared" si="94"/>
        <v>6.1999307945370672E-9</v>
      </c>
      <c r="Z286" s="35">
        <f t="shared" si="94"/>
        <v>6.2000472098588947E-9</v>
      </c>
      <c r="AA286" s="34" t="s">
        <v>48</v>
      </c>
      <c r="AB286" s="34" t="s">
        <v>48</v>
      </c>
    </row>
    <row r="287" spans="1:28" s="7" customFormat="1" ht="15.75" customHeight="1" x14ac:dyDescent="0.25">
      <c r="A287" s="36" t="s">
        <v>460</v>
      </c>
      <c r="B287" s="43" t="s">
        <v>287</v>
      </c>
      <c r="C287" s="38" t="s">
        <v>37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48</v>
      </c>
      <c r="AB287" s="34" t="s">
        <v>48</v>
      </c>
    </row>
    <row r="288" spans="1:28" s="7" customFormat="1" ht="15.75" customHeight="1" x14ac:dyDescent="0.25">
      <c r="A288" s="36" t="s">
        <v>461</v>
      </c>
      <c r="B288" s="44" t="s">
        <v>417</v>
      </c>
      <c r="C288" s="38" t="s">
        <v>37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48</v>
      </c>
      <c r="AB288" s="34" t="s">
        <v>48</v>
      </c>
    </row>
    <row r="289" spans="1:28" s="7" customFormat="1" ht="15.75" customHeight="1" x14ac:dyDescent="0.25">
      <c r="A289" s="36" t="s">
        <v>462</v>
      </c>
      <c r="B289" s="43" t="s">
        <v>463</v>
      </c>
      <c r="C289" s="38" t="s">
        <v>37</v>
      </c>
      <c r="D289" s="35">
        <v>3.8314550000000003E-2</v>
      </c>
      <c r="E289" s="35">
        <v>0</v>
      </c>
      <c r="F289" s="35">
        <v>0</v>
      </c>
      <c r="G289" s="35">
        <v>2.094454265710112</v>
      </c>
      <c r="H289" s="35">
        <v>6.1999890021979809E-9</v>
      </c>
      <c r="I289" s="35">
        <v>27.094454265710084</v>
      </c>
      <c r="J289" s="35">
        <v>6.1999896104674571E-9</v>
      </c>
      <c r="K289" s="35">
        <v>6.1999890021979809E-9</v>
      </c>
      <c r="L289" s="35">
        <v>6.2000479034360715E-9</v>
      </c>
      <c r="M289" s="35">
        <v>6.1999307945370672E-9</v>
      </c>
      <c r="N289" s="35">
        <v>6.2000472098588947E-9</v>
      </c>
      <c r="O289" s="35">
        <v>6.1999307945370672E-9</v>
      </c>
      <c r="P289" s="35">
        <v>6.2000472098588947E-9</v>
      </c>
      <c r="Q289" s="35">
        <v>6.1999307945370672E-9</v>
      </c>
      <c r="R289" s="35">
        <v>6.2000472098588947E-9</v>
      </c>
      <c r="S289" s="35">
        <v>6.1999307945370672E-9</v>
      </c>
      <c r="T289" s="35">
        <v>6.2000472098588947E-9</v>
      </c>
      <c r="U289" s="35">
        <v>6.1999307945370672E-9</v>
      </c>
      <c r="V289" s="35">
        <v>6.2000472098588947E-9</v>
      </c>
      <c r="W289" s="35">
        <v>6.1999307945370672E-9</v>
      </c>
      <c r="X289" s="35">
        <v>6.2000472098588947E-9</v>
      </c>
      <c r="Y289" s="35">
        <v>6.1999307945370672E-9</v>
      </c>
      <c r="Z289" s="35">
        <v>6.2000472098588947E-9</v>
      </c>
      <c r="AA289" s="34" t="s">
        <v>48</v>
      </c>
      <c r="AB289" s="34" t="s">
        <v>48</v>
      </c>
    </row>
    <row r="290" spans="1:28" s="7" customFormat="1" ht="15.75" customHeight="1" x14ac:dyDescent="0.25">
      <c r="A290" s="36" t="s">
        <v>464</v>
      </c>
      <c r="B290" s="44" t="s">
        <v>417</v>
      </c>
      <c r="C290" s="38" t="s">
        <v>37</v>
      </c>
      <c r="D290" s="35">
        <v>1.239617E-2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48</v>
      </c>
      <c r="AB290" s="34" t="s">
        <v>48</v>
      </c>
    </row>
    <row r="291" spans="1:28" s="7" customFormat="1" ht="31.5" x14ac:dyDescent="0.25">
      <c r="A291" s="36" t="s">
        <v>465</v>
      </c>
      <c r="B291" s="41" t="s">
        <v>466</v>
      </c>
      <c r="C291" s="38" t="s">
        <v>37</v>
      </c>
      <c r="D291" s="35">
        <v>46.139849999999996</v>
      </c>
      <c r="E291" s="35">
        <v>249.56186897999996</v>
      </c>
      <c r="F291" s="35">
        <v>259.67308899999995</v>
      </c>
      <c r="G291" s="35">
        <v>159.48004441306659</v>
      </c>
      <c r="H291" s="35">
        <v>47.819601732999899</v>
      </c>
      <c r="I291" s="35">
        <v>70.402096927866566</v>
      </c>
      <c r="J291" s="35">
        <v>62.952157895026019</v>
      </c>
      <c r="K291" s="35">
        <v>65.931818786666582</v>
      </c>
      <c r="L291" s="35">
        <v>65.05771488299942</v>
      </c>
      <c r="M291" s="35">
        <v>66.078639223999929</v>
      </c>
      <c r="N291" s="35">
        <v>66.561225791698519</v>
      </c>
      <c r="O291" s="35">
        <v>68.060998278000042</v>
      </c>
      <c r="P291" s="35">
        <v>66.646970874600456</v>
      </c>
      <c r="Q291" s="35">
        <v>70.102828210999959</v>
      </c>
      <c r="R291" s="35">
        <v>67.990313856934549</v>
      </c>
      <c r="S291" s="35">
        <v>72.205913064999976</v>
      </c>
      <c r="T291" s="35">
        <v>69.283090310984065</v>
      </c>
      <c r="U291" s="35">
        <v>74.372090456950019</v>
      </c>
      <c r="V291" s="35">
        <v>70.504058568846432</v>
      </c>
      <c r="W291" s="35">
        <v>76.603253170658604</v>
      </c>
      <c r="X291" s="35">
        <v>72.619180325911614</v>
      </c>
      <c r="Y291" s="35">
        <v>78.901350765778218</v>
      </c>
      <c r="Z291" s="35">
        <v>74.797755735688838</v>
      </c>
      <c r="AA291" s="34" t="s">
        <v>48</v>
      </c>
      <c r="AB291" s="34" t="s">
        <v>48</v>
      </c>
    </row>
    <row r="292" spans="1:28" s="7" customFormat="1" ht="15.75" customHeight="1" x14ac:dyDescent="0.25">
      <c r="A292" s="36" t="s">
        <v>467</v>
      </c>
      <c r="B292" s="43" t="s">
        <v>417</v>
      </c>
      <c r="C292" s="38" t="s">
        <v>37</v>
      </c>
      <c r="D292" s="35">
        <v>0</v>
      </c>
      <c r="E292" s="35">
        <v>184.96050695999998</v>
      </c>
      <c r="F292" s="35">
        <v>196.67848999999998</v>
      </c>
      <c r="G292" s="35">
        <v>90.000088999999917</v>
      </c>
      <c r="H292" s="35">
        <v>-2.3999999393709003E-7</v>
      </c>
      <c r="I292" s="35">
        <v>0</v>
      </c>
      <c r="J292" s="35">
        <v>-9.9999815574847158E-9</v>
      </c>
      <c r="K292" s="35">
        <v>0</v>
      </c>
      <c r="L292" s="35">
        <v>-9.9999815574847158E-9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48</v>
      </c>
      <c r="AB292" s="34" t="s">
        <v>48</v>
      </c>
    </row>
    <row r="293" spans="1:28" s="7" customFormat="1" x14ac:dyDescent="0.25">
      <c r="A293" s="36" t="s">
        <v>468</v>
      </c>
      <c r="B293" s="41" t="s">
        <v>469</v>
      </c>
      <c r="C293" s="38" t="s">
        <v>37</v>
      </c>
      <c r="D293" s="35">
        <v>3.3709499999999997</v>
      </c>
      <c r="E293" s="35">
        <v>19.437589959999997</v>
      </c>
      <c r="F293" s="35">
        <v>12.044384959999999</v>
      </c>
      <c r="G293" s="35">
        <v>60.584384032153729</v>
      </c>
      <c r="H293" s="35">
        <v>11.197090167599999</v>
      </c>
      <c r="I293" s="35">
        <v>35.584384032153743</v>
      </c>
      <c r="J293" s="35">
        <v>9.7445503575999908</v>
      </c>
      <c r="K293" s="35">
        <v>9.7445503575999908</v>
      </c>
      <c r="L293" s="35">
        <v>10.39050902759999</v>
      </c>
      <c r="M293" s="35">
        <v>9.7445503575999908</v>
      </c>
      <c r="N293" s="35">
        <v>10.390509027599997</v>
      </c>
      <c r="O293" s="35">
        <v>9.7445503575999908</v>
      </c>
      <c r="P293" s="35">
        <v>10.390509027599997</v>
      </c>
      <c r="Q293" s="35">
        <v>9.744550357600005</v>
      </c>
      <c r="R293" s="35">
        <v>10.390509027600013</v>
      </c>
      <c r="S293" s="35">
        <v>9.744550357600005</v>
      </c>
      <c r="T293" s="35">
        <v>10.390509027599997</v>
      </c>
      <c r="U293" s="35">
        <v>8.3523522862231907</v>
      </c>
      <c r="V293" s="35">
        <v>10.390509027599997</v>
      </c>
      <c r="W293" s="35">
        <v>8.6714124834818644</v>
      </c>
      <c r="X293" s="35">
        <v>10.390509027599997</v>
      </c>
      <c r="Y293" s="35">
        <v>9.0000444866583571</v>
      </c>
      <c r="Z293" s="35">
        <v>10.390509027599997</v>
      </c>
      <c r="AA293" s="34" t="s">
        <v>48</v>
      </c>
      <c r="AB293" s="34" t="s">
        <v>48</v>
      </c>
    </row>
    <row r="294" spans="1:28" s="7" customFormat="1" ht="15.75" customHeight="1" x14ac:dyDescent="0.25">
      <c r="A294" s="36" t="s">
        <v>470</v>
      </c>
      <c r="B294" s="43" t="s">
        <v>417</v>
      </c>
      <c r="C294" s="38" t="s">
        <v>37</v>
      </c>
      <c r="D294" s="35">
        <v>0</v>
      </c>
      <c r="E294" s="35">
        <v>13.494775710000003</v>
      </c>
      <c r="F294" s="35">
        <v>5.45261</v>
      </c>
      <c r="G294" s="35">
        <v>49.607095391820394</v>
      </c>
      <c r="H294" s="35">
        <v>0</v>
      </c>
      <c r="I294" s="35">
        <v>28.445921430017318</v>
      </c>
      <c r="J294" s="35">
        <v>0</v>
      </c>
      <c r="K294" s="35">
        <v>0</v>
      </c>
      <c r="L294" s="35">
        <v>0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48</v>
      </c>
      <c r="AB294" s="34" t="s">
        <v>48</v>
      </c>
    </row>
    <row r="295" spans="1:28" s="7" customFormat="1" x14ac:dyDescent="0.25">
      <c r="A295" s="36" t="s">
        <v>471</v>
      </c>
      <c r="B295" s="41" t="s">
        <v>472</v>
      </c>
      <c r="C295" s="38" t="s">
        <v>37</v>
      </c>
      <c r="D295" s="35">
        <v>43.003415270000033</v>
      </c>
      <c r="E295" s="35">
        <v>43.260769429000021</v>
      </c>
      <c r="F295" s="35">
        <v>47.655689760000001</v>
      </c>
      <c r="G295" s="35">
        <v>46.08648965000009</v>
      </c>
      <c r="H295" s="35">
        <v>45.458930930000001</v>
      </c>
      <c r="I295" s="35">
        <v>46.086489650000118</v>
      </c>
      <c r="J295" s="35">
        <v>50.122284349946995</v>
      </c>
      <c r="K295" s="35">
        <v>62.338660883139376</v>
      </c>
      <c r="L295" s="35">
        <v>50.620901804454839</v>
      </c>
      <c r="M295" s="35">
        <v>62.338660883139411</v>
      </c>
      <c r="N295" s="35">
        <v>62.916563961556726</v>
      </c>
      <c r="O295" s="35">
        <v>62.338660883139411</v>
      </c>
      <c r="P295" s="35">
        <v>62.916563961556605</v>
      </c>
      <c r="Q295" s="35">
        <v>62.338660883139411</v>
      </c>
      <c r="R295" s="35">
        <v>62.916563961556605</v>
      </c>
      <c r="S295" s="35">
        <v>62.338660883139411</v>
      </c>
      <c r="T295" s="35">
        <v>62.916563961556605</v>
      </c>
      <c r="U295" s="35">
        <v>62.338660883139411</v>
      </c>
      <c r="V295" s="35">
        <v>62.916563961556605</v>
      </c>
      <c r="W295" s="35">
        <v>62.338660883139411</v>
      </c>
      <c r="X295" s="35">
        <v>62.916563961556605</v>
      </c>
      <c r="Y295" s="35">
        <v>62.338660883139411</v>
      </c>
      <c r="Z295" s="35">
        <v>62.916563961556605</v>
      </c>
      <c r="AA295" s="34" t="s">
        <v>48</v>
      </c>
      <c r="AB295" s="34" t="s">
        <v>48</v>
      </c>
    </row>
    <row r="296" spans="1:28" s="7" customFormat="1" ht="15.75" customHeight="1" x14ac:dyDescent="0.25">
      <c r="A296" s="36" t="s">
        <v>473</v>
      </c>
      <c r="B296" s="43" t="s">
        <v>417</v>
      </c>
      <c r="C296" s="38" t="s">
        <v>37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4" t="s">
        <v>48</v>
      </c>
      <c r="AB296" s="34" t="s">
        <v>48</v>
      </c>
    </row>
    <row r="297" spans="1:28" s="7" customFormat="1" x14ac:dyDescent="0.25">
      <c r="A297" s="36" t="s">
        <v>474</v>
      </c>
      <c r="B297" s="41" t="s">
        <v>475</v>
      </c>
      <c r="C297" s="38" t="s">
        <v>37</v>
      </c>
      <c r="D297" s="35">
        <v>73.421921529999963</v>
      </c>
      <c r="E297" s="35">
        <v>109.99015191400002</v>
      </c>
      <c r="F297" s="35">
        <v>134.600845932</v>
      </c>
      <c r="G297" s="35">
        <v>165.63824845349916</v>
      </c>
      <c r="H297" s="35">
        <v>97.846131605318917</v>
      </c>
      <c r="I297" s="35">
        <v>124.06961285102166</v>
      </c>
      <c r="J297" s="35">
        <v>138.57683783294283</v>
      </c>
      <c r="K297" s="35">
        <v>149.49433330095604</v>
      </c>
      <c r="L297" s="35">
        <v>143.98332848042961</v>
      </c>
      <c r="M297" s="35">
        <v>136.33139992215561</v>
      </c>
      <c r="N297" s="35">
        <v>161.35226579991019</v>
      </c>
      <c r="O297" s="35">
        <v>145.32542491656037</v>
      </c>
      <c r="P297" s="35">
        <v>112.60147400475597</v>
      </c>
      <c r="Q297" s="35">
        <v>147.65480532160657</v>
      </c>
      <c r="R297" s="35">
        <v>187.01063284143726</v>
      </c>
      <c r="S297" s="35">
        <v>158.49137003905395</v>
      </c>
      <c r="T297" s="35">
        <v>142.9824691989092</v>
      </c>
      <c r="U297" s="35">
        <v>215.79982399256218</v>
      </c>
      <c r="V297" s="35">
        <v>164.52745745775221</v>
      </c>
      <c r="W297" s="35">
        <v>245.78180485324347</v>
      </c>
      <c r="X297" s="35">
        <v>163.17610320428329</v>
      </c>
      <c r="Y297" s="35">
        <v>264.10448700105081</v>
      </c>
      <c r="Z297" s="35">
        <v>167.02340651959966</v>
      </c>
      <c r="AA297" s="34" t="s">
        <v>48</v>
      </c>
      <c r="AB297" s="34" t="s">
        <v>48</v>
      </c>
    </row>
    <row r="298" spans="1:28" s="7" customFormat="1" ht="15.75" customHeight="1" x14ac:dyDescent="0.25">
      <c r="A298" s="36" t="s">
        <v>476</v>
      </c>
      <c r="B298" s="43" t="s">
        <v>417</v>
      </c>
      <c r="C298" s="38" t="s">
        <v>37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48</v>
      </c>
      <c r="AB298" s="34" t="s">
        <v>48</v>
      </c>
    </row>
    <row r="299" spans="1:28" s="7" customFormat="1" x14ac:dyDescent="0.25">
      <c r="A299" s="36" t="s">
        <v>477</v>
      </c>
      <c r="B299" s="41" t="s">
        <v>478</v>
      </c>
      <c r="C299" s="38" t="s">
        <v>37</v>
      </c>
      <c r="D299" s="35">
        <v>157.04614000000001</v>
      </c>
      <c r="E299" s="35">
        <v>163.8349</v>
      </c>
      <c r="F299" s="35">
        <v>95.877499999999998</v>
      </c>
      <c r="G299" s="35">
        <v>62.091000000000001</v>
      </c>
      <c r="H299" s="35">
        <v>66.973100949999989</v>
      </c>
      <c r="I299" s="35">
        <v>79.980999999999995</v>
      </c>
      <c r="J299" s="35">
        <v>98.491989930000017</v>
      </c>
      <c r="K299" s="35">
        <v>124.699</v>
      </c>
      <c r="L299" s="35">
        <v>38.390768399999999</v>
      </c>
      <c r="M299" s="35">
        <v>9.5449999999999999</v>
      </c>
      <c r="N299" s="35">
        <v>25.3642822999999</v>
      </c>
      <c r="O299" s="35">
        <v>7.36</v>
      </c>
      <c r="P299" s="35">
        <v>10.7862985782407</v>
      </c>
      <c r="Q299" s="35">
        <v>6.8</v>
      </c>
      <c r="R299" s="35">
        <v>8.4773672055288003</v>
      </c>
      <c r="S299" s="35">
        <v>5.85</v>
      </c>
      <c r="T299" s="35">
        <v>7.2223053270881996</v>
      </c>
      <c r="U299" s="35">
        <v>5.85</v>
      </c>
      <c r="V299" s="35">
        <v>6.1419816592011998</v>
      </c>
      <c r="W299" s="35">
        <v>5.85</v>
      </c>
      <c r="X299" s="35">
        <v>6.1419816592011998</v>
      </c>
      <c r="Y299" s="35">
        <v>5.85</v>
      </c>
      <c r="Z299" s="35">
        <v>6.1419816592011989</v>
      </c>
      <c r="AA299" s="34" t="s">
        <v>48</v>
      </c>
      <c r="AB299" s="34" t="s">
        <v>48</v>
      </c>
    </row>
    <row r="300" spans="1:28" s="7" customFormat="1" ht="15.75" customHeight="1" x14ac:dyDescent="0.25">
      <c r="A300" s="36" t="s">
        <v>479</v>
      </c>
      <c r="B300" s="43" t="s">
        <v>417</v>
      </c>
      <c r="C300" s="38" t="s">
        <v>37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4" t="s">
        <v>48</v>
      </c>
      <c r="AB300" s="34" t="s">
        <v>48</v>
      </c>
    </row>
    <row r="301" spans="1:28" s="7" customFormat="1" ht="31.5" x14ac:dyDescent="0.25">
      <c r="A301" s="36" t="s">
        <v>480</v>
      </c>
      <c r="B301" s="41" t="s">
        <v>481</v>
      </c>
      <c r="C301" s="38" t="s">
        <v>37</v>
      </c>
      <c r="D301" s="35">
        <v>14.662664730000081</v>
      </c>
      <c r="E301" s="35">
        <v>128.43856793000009</v>
      </c>
      <c r="F301" s="35">
        <v>172.858</v>
      </c>
      <c r="G301" s="35">
        <v>168.49504377999997</v>
      </c>
      <c r="H301" s="35">
        <v>179.773</v>
      </c>
      <c r="I301" s="35">
        <v>127.93994377999998</v>
      </c>
      <c r="J301" s="35">
        <v>143.28120106</v>
      </c>
      <c r="K301" s="35">
        <v>132.05223082558408</v>
      </c>
      <c r="L301" s="35">
        <v>132.22161626599939</v>
      </c>
      <c r="M301" s="35">
        <v>123.99239031578395</v>
      </c>
      <c r="N301" s="35">
        <v>117.00027355</v>
      </c>
      <c r="O301" s="35">
        <v>115.64241676358394</v>
      </c>
      <c r="P301" s="35">
        <v>115.35774566999994</v>
      </c>
      <c r="Q301" s="35">
        <v>106.99067328558381</v>
      </c>
      <c r="R301" s="35">
        <v>113.34459835999998</v>
      </c>
      <c r="S301" s="35">
        <v>70.750680703583711</v>
      </c>
      <c r="T301" s="35">
        <v>110.94600481999997</v>
      </c>
      <c r="U301" s="35">
        <v>34.510688121583534</v>
      </c>
      <c r="V301" s="35">
        <v>108.14654742000002</v>
      </c>
      <c r="W301" s="35">
        <v>48.270695539583294</v>
      </c>
      <c r="X301" s="35">
        <v>104.93019201999999</v>
      </c>
      <c r="Y301" s="35">
        <v>62.030702957583053</v>
      </c>
      <c r="Z301" s="35">
        <v>101.28026457999999</v>
      </c>
      <c r="AA301" s="34" t="s">
        <v>48</v>
      </c>
      <c r="AB301" s="34" t="s">
        <v>48</v>
      </c>
    </row>
    <row r="302" spans="1:28" s="7" customFormat="1" ht="15.75" customHeight="1" x14ac:dyDescent="0.25">
      <c r="A302" s="36" t="s">
        <v>482</v>
      </c>
      <c r="B302" s="43" t="s">
        <v>417</v>
      </c>
      <c r="C302" s="38" t="s">
        <v>37</v>
      </c>
      <c r="D302" s="35">
        <v>0</v>
      </c>
      <c r="E302" s="35">
        <v>0</v>
      </c>
      <c r="F302" s="35">
        <v>8.2360000000000007</v>
      </c>
      <c r="G302" s="35">
        <v>0</v>
      </c>
      <c r="H302" s="35">
        <v>46.420762029999999</v>
      </c>
      <c r="I302" s="35">
        <v>0</v>
      </c>
      <c r="J302" s="35">
        <v>15.96354734</v>
      </c>
      <c r="K302" s="35">
        <v>0</v>
      </c>
      <c r="L302" s="35">
        <v>22.397893969999998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48</v>
      </c>
      <c r="AB302" s="34" t="s">
        <v>48</v>
      </c>
    </row>
    <row r="303" spans="1:28" s="7" customFormat="1" x14ac:dyDescent="0.25">
      <c r="A303" s="36" t="s">
        <v>483</v>
      </c>
      <c r="B303" s="41" t="s">
        <v>484</v>
      </c>
      <c r="C303" s="38" t="s">
        <v>37</v>
      </c>
      <c r="D303" s="35">
        <v>120.6998283799999</v>
      </c>
      <c r="E303" s="35">
        <v>129.29644426160007</v>
      </c>
      <c r="F303" s="35">
        <v>171.30973309800027</v>
      </c>
      <c r="G303" s="35">
        <v>277.19347762548102</v>
      </c>
      <c r="H303" s="35">
        <v>159.45664995431596</v>
      </c>
      <c r="I303" s="35">
        <v>243.82721000789627</v>
      </c>
      <c r="J303" s="35">
        <v>142.27974022210657</v>
      </c>
      <c r="K303" s="35">
        <v>138.06307616190006</v>
      </c>
      <c r="L303" s="35">
        <v>197.98041797388288</v>
      </c>
      <c r="M303" s="35">
        <v>137.24822475296418</v>
      </c>
      <c r="N303" s="35">
        <v>123.22428238305729</v>
      </c>
      <c r="O303" s="35">
        <v>136.70856658916421</v>
      </c>
      <c r="P303" s="35">
        <v>123.98276503105811</v>
      </c>
      <c r="Q303" s="35">
        <v>136.29564098739615</v>
      </c>
      <c r="R303" s="35">
        <v>124.55188138305792</v>
      </c>
      <c r="S303" s="35">
        <v>136.55640751159621</v>
      </c>
      <c r="T303" s="35">
        <v>125.05223279105698</v>
      </c>
      <c r="U303" s="35">
        <v>136.55640251257734</v>
      </c>
      <c r="V303" s="35">
        <v>125.56372305105714</v>
      </c>
      <c r="W303" s="35">
        <v>136.55639751355875</v>
      </c>
      <c r="X303" s="35">
        <v>125.71431105105731</v>
      </c>
      <c r="Y303" s="35">
        <v>136.55639251453974</v>
      </c>
      <c r="Z303" s="35">
        <v>125.86941669105704</v>
      </c>
      <c r="AA303" s="34" t="s">
        <v>48</v>
      </c>
      <c r="AB303" s="34" t="s">
        <v>48</v>
      </c>
    </row>
    <row r="304" spans="1:28" s="7" customFormat="1" ht="15.75" customHeight="1" x14ac:dyDescent="0.25">
      <c r="A304" s="36" t="s">
        <v>485</v>
      </c>
      <c r="B304" s="43" t="s">
        <v>417</v>
      </c>
      <c r="C304" s="38" t="s">
        <v>37</v>
      </c>
      <c r="D304" s="35">
        <v>4.22578483728</v>
      </c>
      <c r="E304" s="35">
        <v>37.719813857185585</v>
      </c>
      <c r="F304" s="35">
        <v>53.961900000000028</v>
      </c>
      <c r="G304" s="35">
        <v>0</v>
      </c>
      <c r="H304" s="35">
        <v>57.38449195975398</v>
      </c>
      <c r="I304" s="35">
        <v>0</v>
      </c>
      <c r="J304" s="35">
        <v>10.973090634744581</v>
      </c>
      <c r="K304" s="35">
        <v>2.4487544531034535</v>
      </c>
      <c r="L304" s="35">
        <v>17.769261915634271</v>
      </c>
      <c r="M304" s="35">
        <v>2.2325044531034521</v>
      </c>
      <c r="N304" s="35">
        <v>0</v>
      </c>
      <c r="O304" s="35">
        <v>2.0375044531034527</v>
      </c>
      <c r="P304" s="35">
        <v>0</v>
      </c>
      <c r="Q304" s="35">
        <v>1.8622544531034526</v>
      </c>
      <c r="R304" s="35">
        <v>0</v>
      </c>
      <c r="S304" s="35">
        <v>1.8622544531034526</v>
      </c>
      <c r="T304" s="35">
        <v>0</v>
      </c>
      <c r="U304" s="35">
        <v>1.8622544531034526</v>
      </c>
      <c r="V304" s="35">
        <v>0</v>
      </c>
      <c r="W304" s="35">
        <v>1.8622544531034526</v>
      </c>
      <c r="X304" s="35">
        <v>0</v>
      </c>
      <c r="Y304" s="35">
        <v>1.8622544531034526</v>
      </c>
      <c r="Z304" s="35">
        <v>0</v>
      </c>
      <c r="AA304" s="34" t="s">
        <v>48</v>
      </c>
      <c r="AB304" s="34" t="s">
        <v>48</v>
      </c>
    </row>
    <row r="305" spans="1:28" s="54" customFormat="1" ht="31.5" x14ac:dyDescent="0.25">
      <c r="A305" s="52" t="s">
        <v>486</v>
      </c>
      <c r="B305" s="53" t="s">
        <v>487</v>
      </c>
      <c r="C305" s="34" t="s">
        <v>488</v>
      </c>
      <c r="D305" s="35">
        <f t="shared" ref="D305:Y309" si="95">(IFERROR(D167/(D23*1.18),0))*100</f>
        <v>104.81826250680982</v>
      </c>
      <c r="E305" s="35">
        <f t="shared" si="95"/>
        <v>97.265322042535871</v>
      </c>
      <c r="F305" s="35">
        <f t="shared" si="95"/>
        <v>98.594645582925622</v>
      </c>
      <c r="G305" s="35">
        <f t="shared" si="95"/>
        <v>100.91214754527296</v>
      </c>
      <c r="H305" s="35">
        <f t="shared" si="95"/>
        <v>101.25996865331534</v>
      </c>
      <c r="I305" s="35">
        <f t="shared" si="95"/>
        <v>100.67508400589446</v>
      </c>
      <c r="J305" s="35">
        <f t="shared" si="95"/>
        <v>104.7040344598457</v>
      </c>
      <c r="K305" s="35">
        <f t="shared" si="95"/>
        <v>101.04635392383446</v>
      </c>
      <c r="L305" s="35">
        <f t="shared" si="95"/>
        <v>101.02610328119064</v>
      </c>
      <c r="M305" s="35">
        <f t="shared" si="95"/>
        <v>98.329343134111383</v>
      </c>
      <c r="N305" s="35">
        <f>(IFERROR(N167/(N23*1.2),0))*100</f>
        <v>98.915496775991897</v>
      </c>
      <c r="O305" s="35">
        <f t="shared" si="95"/>
        <v>100.28828896537154</v>
      </c>
      <c r="P305" s="35">
        <f>(IFERROR(P167/(P23*1.2),0))*100</f>
        <v>100.96881373647857</v>
      </c>
      <c r="Q305" s="35">
        <f t="shared" si="95"/>
        <v>100.4715327132361</v>
      </c>
      <c r="R305" s="35">
        <f>(IFERROR(R167/(R23*1.2),0))*100</f>
        <v>100.02919583680878</v>
      </c>
      <c r="S305" s="35">
        <f t="shared" si="95"/>
        <v>100.24906013505661</v>
      </c>
      <c r="T305" s="35">
        <f>(IFERROR(T167/(T23*1.2),0))*100</f>
        <v>100.32960805203336</v>
      </c>
      <c r="U305" s="35">
        <f t="shared" si="95"/>
        <v>100.26408741808568</v>
      </c>
      <c r="V305" s="35">
        <f>(IFERROR(V167/(V23*1.2),0))*100</f>
        <v>100.28712692643722</v>
      </c>
      <c r="W305" s="35">
        <f t="shared" si="95"/>
        <v>100.27867701321658</v>
      </c>
      <c r="X305" s="35">
        <f>(IFERROR(X167/(X23*1.2),0))*100</f>
        <v>100.28417056898566</v>
      </c>
      <c r="Y305" s="35">
        <f t="shared" si="95"/>
        <v>100.29284166868348</v>
      </c>
      <c r="Z305" s="35">
        <f>(IFERROR(Z167/(Z23*1.2),0))*100</f>
        <v>100.28047224814918</v>
      </c>
      <c r="AA305" s="35">
        <f>(IFERROR(AA167/(AA23*1.18),0))*100</f>
        <v>100.63438882424947</v>
      </c>
      <c r="AB305" s="35">
        <f>(IFERROR(AB167/((H23+J23+L23)*1.18+(N23+P23+R23+T23+V23+X23+Z23)*1.2),0))*100</f>
        <v>100.73259582451028</v>
      </c>
    </row>
    <row r="306" spans="1:28" s="57" customFormat="1" ht="15.75" customHeight="1" x14ac:dyDescent="0.25">
      <c r="A306" s="55" t="s">
        <v>489</v>
      </c>
      <c r="B306" s="56" t="s">
        <v>490</v>
      </c>
      <c r="C306" s="38" t="s">
        <v>488</v>
      </c>
      <c r="D306" s="35">
        <f t="shared" si="95"/>
        <v>0</v>
      </c>
      <c r="E306" s="35">
        <f t="shared" si="95"/>
        <v>0</v>
      </c>
      <c r="F306" s="35">
        <f t="shared" si="95"/>
        <v>0</v>
      </c>
      <c r="G306" s="35">
        <f t="shared" si="95"/>
        <v>0</v>
      </c>
      <c r="H306" s="35">
        <f t="shared" si="95"/>
        <v>0</v>
      </c>
      <c r="I306" s="35">
        <f t="shared" si="95"/>
        <v>0</v>
      </c>
      <c r="J306" s="35">
        <f t="shared" si="95"/>
        <v>0</v>
      </c>
      <c r="K306" s="35">
        <f t="shared" si="95"/>
        <v>0</v>
      </c>
      <c r="L306" s="35">
        <f t="shared" si="95"/>
        <v>0</v>
      </c>
      <c r="M306" s="35">
        <f t="shared" si="95"/>
        <v>0</v>
      </c>
      <c r="N306" s="35">
        <f>(IFERROR(N168/(N24*1.2),0))*100</f>
        <v>0</v>
      </c>
      <c r="O306" s="35">
        <f t="shared" si="95"/>
        <v>0</v>
      </c>
      <c r="P306" s="35">
        <f>(IFERROR(P168/(P24*1.2),0))*100</f>
        <v>0</v>
      </c>
      <c r="Q306" s="35">
        <f t="shared" si="95"/>
        <v>0</v>
      </c>
      <c r="R306" s="35">
        <f>(IFERROR(R168/(R24*1.2),0))*100</f>
        <v>0</v>
      </c>
      <c r="S306" s="35">
        <f t="shared" si="95"/>
        <v>0</v>
      </c>
      <c r="T306" s="35">
        <f>(IFERROR(T168/(T24*1.2),0))*100</f>
        <v>0</v>
      </c>
      <c r="U306" s="35">
        <f t="shared" si="95"/>
        <v>0</v>
      </c>
      <c r="V306" s="35">
        <f>(IFERROR(V168/(V24*1.2),0))*100</f>
        <v>0</v>
      </c>
      <c r="W306" s="35">
        <f t="shared" si="95"/>
        <v>0</v>
      </c>
      <c r="X306" s="35">
        <f>(IFERROR(X168/(X24*1.2),0))*100</f>
        <v>0</v>
      </c>
      <c r="Y306" s="35">
        <f t="shared" si="95"/>
        <v>0</v>
      </c>
      <c r="Z306" s="35">
        <f>(IFERROR(Z168/(Z24*1.2),0))*100</f>
        <v>0</v>
      </c>
      <c r="AA306" s="35">
        <f t="shared" ref="AA306:AA309" si="96">(IFERROR(AA168/(AA24*1.18),0))*100</f>
        <v>0</v>
      </c>
      <c r="AB306" s="35">
        <f t="shared" ref="AB306:AB309" si="97">(IFERROR(AB168/((H24+J24+L24)*1.18+(N24+P24+R24+T24+V24+X24+Z24)*1.2),0))*100</f>
        <v>0</v>
      </c>
    </row>
    <row r="307" spans="1:28" s="57" customFormat="1" ht="31.5" customHeight="1" x14ac:dyDescent="0.25">
      <c r="A307" s="55" t="s">
        <v>491</v>
      </c>
      <c r="B307" s="56" t="s">
        <v>492</v>
      </c>
      <c r="C307" s="38" t="s">
        <v>488</v>
      </c>
      <c r="D307" s="35">
        <f t="shared" si="95"/>
        <v>0</v>
      </c>
      <c r="E307" s="35">
        <f t="shared" si="95"/>
        <v>0</v>
      </c>
      <c r="F307" s="35">
        <f t="shared" si="95"/>
        <v>0</v>
      </c>
      <c r="G307" s="35">
        <f t="shared" si="95"/>
        <v>0</v>
      </c>
      <c r="H307" s="35">
        <f t="shared" si="95"/>
        <v>0</v>
      </c>
      <c r="I307" s="35">
        <f t="shared" si="95"/>
        <v>0</v>
      </c>
      <c r="J307" s="35">
        <f t="shared" si="95"/>
        <v>0</v>
      </c>
      <c r="K307" s="35">
        <f t="shared" si="95"/>
        <v>0</v>
      </c>
      <c r="L307" s="35">
        <f t="shared" si="95"/>
        <v>0</v>
      </c>
      <c r="M307" s="35">
        <f t="shared" si="95"/>
        <v>0</v>
      </c>
      <c r="N307" s="35">
        <f>(IFERROR(N169/(N25*1.2),0))*100</f>
        <v>0</v>
      </c>
      <c r="O307" s="35">
        <f t="shared" si="95"/>
        <v>0</v>
      </c>
      <c r="P307" s="35">
        <f>(IFERROR(P169/(P25*1.2),0))*100</f>
        <v>0</v>
      </c>
      <c r="Q307" s="35">
        <f t="shared" si="95"/>
        <v>0</v>
      </c>
      <c r="R307" s="35">
        <f>(IFERROR(R169/(R25*1.2),0))*100</f>
        <v>0</v>
      </c>
      <c r="S307" s="35">
        <f t="shared" si="95"/>
        <v>0</v>
      </c>
      <c r="T307" s="35">
        <f>(IFERROR(T169/(T25*1.2),0))*100</f>
        <v>0</v>
      </c>
      <c r="U307" s="35">
        <f t="shared" si="95"/>
        <v>0</v>
      </c>
      <c r="V307" s="35">
        <f>(IFERROR(V169/(V25*1.2),0))*100</f>
        <v>0</v>
      </c>
      <c r="W307" s="35">
        <f t="shared" si="95"/>
        <v>0</v>
      </c>
      <c r="X307" s="35">
        <f>(IFERROR(X169/(X25*1.2),0))*100</f>
        <v>0</v>
      </c>
      <c r="Y307" s="35">
        <f t="shared" si="95"/>
        <v>0</v>
      </c>
      <c r="Z307" s="35">
        <f>(IFERROR(Z169/(Z25*1.2),0))*100</f>
        <v>0</v>
      </c>
      <c r="AA307" s="35">
        <f t="shared" si="96"/>
        <v>0</v>
      </c>
      <c r="AB307" s="35">
        <f t="shared" si="97"/>
        <v>0</v>
      </c>
    </row>
    <row r="308" spans="1:28" s="57" customFormat="1" ht="31.5" customHeight="1" x14ac:dyDescent="0.25">
      <c r="A308" s="55" t="s">
        <v>493</v>
      </c>
      <c r="B308" s="56" t="s">
        <v>494</v>
      </c>
      <c r="C308" s="38" t="s">
        <v>488</v>
      </c>
      <c r="D308" s="35">
        <f t="shared" si="95"/>
        <v>0</v>
      </c>
      <c r="E308" s="35">
        <f t="shared" si="95"/>
        <v>0</v>
      </c>
      <c r="F308" s="35">
        <f t="shared" si="95"/>
        <v>0</v>
      </c>
      <c r="G308" s="35">
        <f t="shared" si="95"/>
        <v>0</v>
      </c>
      <c r="H308" s="35">
        <f t="shared" si="95"/>
        <v>0</v>
      </c>
      <c r="I308" s="35">
        <f t="shared" si="95"/>
        <v>0</v>
      </c>
      <c r="J308" s="35">
        <f t="shared" si="95"/>
        <v>0</v>
      </c>
      <c r="K308" s="35">
        <f t="shared" si="95"/>
        <v>0</v>
      </c>
      <c r="L308" s="35">
        <f t="shared" si="95"/>
        <v>0</v>
      </c>
      <c r="M308" s="35">
        <f t="shared" si="95"/>
        <v>0</v>
      </c>
      <c r="N308" s="35">
        <f>(IFERROR(N170/(N26*1.2),0))*100</f>
        <v>0</v>
      </c>
      <c r="O308" s="35">
        <f t="shared" si="95"/>
        <v>0</v>
      </c>
      <c r="P308" s="35">
        <f>(IFERROR(P170/(P26*1.2),0))*100</f>
        <v>0</v>
      </c>
      <c r="Q308" s="35">
        <f t="shared" si="95"/>
        <v>0</v>
      </c>
      <c r="R308" s="35">
        <f>(IFERROR(R170/(R26*1.2),0))*100</f>
        <v>0</v>
      </c>
      <c r="S308" s="35">
        <f t="shared" si="95"/>
        <v>0</v>
      </c>
      <c r="T308" s="35">
        <f>(IFERROR(T170/(T26*1.2),0))*100</f>
        <v>0</v>
      </c>
      <c r="U308" s="35">
        <f t="shared" si="95"/>
        <v>0</v>
      </c>
      <c r="V308" s="35">
        <f>(IFERROR(V170/(V26*1.2),0))*100</f>
        <v>0</v>
      </c>
      <c r="W308" s="35">
        <f t="shared" si="95"/>
        <v>0</v>
      </c>
      <c r="X308" s="35">
        <f>(IFERROR(X170/(X26*1.2),0))*100</f>
        <v>0</v>
      </c>
      <c r="Y308" s="35">
        <f t="shared" si="95"/>
        <v>0</v>
      </c>
      <c r="Z308" s="35">
        <f>(IFERROR(Z170/(Z26*1.2),0))*100</f>
        <v>0</v>
      </c>
      <c r="AA308" s="35">
        <f t="shared" si="96"/>
        <v>0</v>
      </c>
      <c r="AB308" s="35">
        <f t="shared" si="97"/>
        <v>0</v>
      </c>
    </row>
    <row r="309" spans="1:28" s="57" customFormat="1" ht="31.5" customHeight="1" x14ac:dyDescent="0.25">
      <c r="A309" s="55" t="s">
        <v>495</v>
      </c>
      <c r="B309" s="56" t="s">
        <v>496</v>
      </c>
      <c r="C309" s="38" t="s">
        <v>488</v>
      </c>
      <c r="D309" s="35">
        <f t="shared" si="95"/>
        <v>0</v>
      </c>
      <c r="E309" s="35">
        <f t="shared" si="95"/>
        <v>0</v>
      </c>
      <c r="F309" s="35">
        <f t="shared" si="95"/>
        <v>0</v>
      </c>
      <c r="G309" s="35">
        <f t="shared" si="95"/>
        <v>0</v>
      </c>
      <c r="H309" s="35">
        <f t="shared" si="95"/>
        <v>0</v>
      </c>
      <c r="I309" s="35">
        <f t="shared" si="95"/>
        <v>0</v>
      </c>
      <c r="J309" s="35">
        <f t="shared" si="95"/>
        <v>0</v>
      </c>
      <c r="K309" s="35">
        <f t="shared" si="95"/>
        <v>0</v>
      </c>
      <c r="L309" s="35">
        <f t="shared" si="95"/>
        <v>0</v>
      </c>
      <c r="M309" s="35">
        <f t="shared" si="95"/>
        <v>0</v>
      </c>
      <c r="N309" s="35">
        <f>(IFERROR(N171/(N27*1.2),0))*100</f>
        <v>0</v>
      </c>
      <c r="O309" s="35">
        <f t="shared" si="95"/>
        <v>0</v>
      </c>
      <c r="P309" s="35">
        <f>(IFERROR(P171/(P27*1.2),0))*100</f>
        <v>0</v>
      </c>
      <c r="Q309" s="35">
        <f t="shared" si="95"/>
        <v>0</v>
      </c>
      <c r="R309" s="35">
        <f>(IFERROR(R171/(R27*1.2),0))*100</f>
        <v>0</v>
      </c>
      <c r="S309" s="35">
        <f t="shared" si="95"/>
        <v>0</v>
      </c>
      <c r="T309" s="35">
        <f>(IFERROR(T171/(T27*1.2),0))*100</f>
        <v>0</v>
      </c>
      <c r="U309" s="35">
        <f t="shared" si="95"/>
        <v>0</v>
      </c>
      <c r="V309" s="35">
        <f>(IFERROR(V171/(V27*1.2),0))*100</f>
        <v>0</v>
      </c>
      <c r="W309" s="35">
        <f t="shared" si="95"/>
        <v>0</v>
      </c>
      <c r="X309" s="35">
        <f>(IFERROR(X171/(X27*1.2),0))*100</f>
        <v>0</v>
      </c>
      <c r="Y309" s="35">
        <f t="shared" si="95"/>
        <v>0</v>
      </c>
      <c r="Z309" s="35">
        <f>(IFERROR(Z171/(Z27*1.2),0))*100</f>
        <v>0</v>
      </c>
      <c r="AA309" s="35">
        <f t="shared" si="96"/>
        <v>0</v>
      </c>
      <c r="AB309" s="35">
        <f t="shared" si="97"/>
        <v>0</v>
      </c>
    </row>
    <row r="310" spans="1:28" s="57" customFormat="1" ht="15.75" customHeight="1" x14ac:dyDescent="0.25">
      <c r="A310" s="55" t="s">
        <v>497</v>
      </c>
      <c r="B310" s="58" t="s">
        <v>498</v>
      </c>
      <c r="C310" s="38" t="s">
        <v>488</v>
      </c>
      <c r="D310" s="35" t="s">
        <v>48</v>
      </c>
      <c r="E310" s="35" t="s">
        <v>48</v>
      </c>
      <c r="F310" s="35" t="s">
        <v>48</v>
      </c>
      <c r="G310" s="35" t="s">
        <v>48</v>
      </c>
      <c r="H310" s="35" t="s">
        <v>48</v>
      </c>
      <c r="I310" s="35" t="s">
        <v>48</v>
      </c>
      <c r="J310" s="35" t="s">
        <v>48</v>
      </c>
      <c r="K310" s="35" t="s">
        <v>48</v>
      </c>
      <c r="L310" s="35" t="s">
        <v>48</v>
      </c>
      <c r="M310" s="35" t="s">
        <v>48</v>
      </c>
      <c r="N310" s="35" t="s">
        <v>48</v>
      </c>
      <c r="O310" s="35" t="s">
        <v>48</v>
      </c>
      <c r="P310" s="35" t="s">
        <v>48</v>
      </c>
      <c r="Q310" s="35" t="s">
        <v>48</v>
      </c>
      <c r="R310" s="35" t="s">
        <v>48</v>
      </c>
      <c r="S310" s="35" t="s">
        <v>48</v>
      </c>
      <c r="T310" s="35" t="s">
        <v>48</v>
      </c>
      <c r="U310" s="35" t="s">
        <v>48</v>
      </c>
      <c r="V310" s="35" t="s">
        <v>48</v>
      </c>
      <c r="W310" s="35" t="s">
        <v>48</v>
      </c>
      <c r="X310" s="35" t="s">
        <v>48</v>
      </c>
      <c r="Y310" s="35" t="s">
        <v>48</v>
      </c>
      <c r="Z310" s="35" t="s">
        <v>48</v>
      </c>
      <c r="AA310" s="35" t="s">
        <v>48</v>
      </c>
      <c r="AB310" s="35" t="s">
        <v>48</v>
      </c>
    </row>
    <row r="311" spans="1:28" s="54" customFormat="1" x14ac:dyDescent="0.25">
      <c r="A311" s="59" t="s">
        <v>499</v>
      </c>
      <c r="B311" s="60" t="s">
        <v>500</v>
      </c>
      <c r="C311" s="38" t="s">
        <v>488</v>
      </c>
      <c r="D311" s="35">
        <f t="shared" ref="D311:AA311" si="98">(IFERROR(D173/(D29*1.18),0))*100</f>
        <v>96.233497244721661</v>
      </c>
      <c r="E311" s="35">
        <f t="shared" si="98"/>
        <v>95.424995631239767</v>
      </c>
      <c r="F311" s="35">
        <f t="shared" si="98"/>
        <v>100.09748646480314</v>
      </c>
      <c r="G311" s="35">
        <f t="shared" si="98"/>
        <v>99.573709847945295</v>
      </c>
      <c r="H311" s="35">
        <f t="shared" si="98"/>
        <v>99.856728194105926</v>
      </c>
      <c r="I311" s="35">
        <f t="shared" si="98"/>
        <v>99.600001892492699</v>
      </c>
      <c r="J311" s="35">
        <f t="shared" si="98"/>
        <v>102.73071875454664</v>
      </c>
      <c r="K311" s="35">
        <f t="shared" si="98"/>
        <v>99.888517429823636</v>
      </c>
      <c r="L311" s="35">
        <f t="shared" si="98"/>
        <v>99.995979180649229</v>
      </c>
      <c r="M311" s="35">
        <f t="shared" si="98"/>
        <v>99.996155036920342</v>
      </c>
      <c r="N311" s="35">
        <f>(IFERROR(N173/(N29*1.2),0))*100</f>
        <v>99.899999998923832</v>
      </c>
      <c r="O311" s="35">
        <f t="shared" si="98"/>
        <v>100.17677564114868</v>
      </c>
      <c r="P311" s="35">
        <f>(IFERROR(P173/(P29*1.2),0))*100</f>
        <v>100.23741508056804</v>
      </c>
      <c r="Q311" s="35">
        <f t="shared" si="98"/>
        <v>100.36087357944332</v>
      </c>
      <c r="R311" s="35">
        <f>(IFERROR(R173/(R29*1.2),0))*100</f>
        <v>99.856369097400844</v>
      </c>
      <c r="S311" s="35">
        <f t="shared" si="98"/>
        <v>100.13615134509952</v>
      </c>
      <c r="T311" s="35">
        <f>(IFERROR(T173/(T29*1.2),0))*100</f>
        <v>100.20208295478187</v>
      </c>
      <c r="U311" s="35">
        <f t="shared" si="98"/>
        <v>100.13615134509951</v>
      </c>
      <c r="V311" s="35">
        <f>(IFERROR(V173/(V29*1.2),0))*100</f>
        <v>100.15914917867887</v>
      </c>
      <c r="W311" s="35">
        <f t="shared" si="98"/>
        <v>100.13615134509951</v>
      </c>
      <c r="X311" s="35">
        <f>(IFERROR(X173/(X29*1.2),0))*100</f>
        <v>100.1591491786789</v>
      </c>
      <c r="Y311" s="35">
        <f t="shared" si="98"/>
        <v>100.13615134509951</v>
      </c>
      <c r="Z311" s="35">
        <f>(IFERROR(Z173/(Z29*1.2),0))*100</f>
        <v>100.1591491786789</v>
      </c>
      <c r="AA311" s="35">
        <f t="shared" si="98"/>
        <v>100.32635954871047</v>
      </c>
      <c r="AB311" s="35">
        <f>(IFERROR(AB173/((H29+J29+L29)*1.18+(N29+P29+R29+T29+V29+X29+Z29)*1.2),0))*100</f>
        <v>100.29953812632671</v>
      </c>
    </row>
    <row r="312" spans="1:28" s="57" customFormat="1" ht="15.75" customHeight="1" x14ac:dyDescent="0.25">
      <c r="A312" s="55" t="s">
        <v>501</v>
      </c>
      <c r="B312" s="58" t="s">
        <v>502</v>
      </c>
      <c r="C312" s="38" t="s">
        <v>488</v>
      </c>
      <c r="D312" s="35" t="s">
        <v>48</v>
      </c>
      <c r="E312" s="35" t="s">
        <v>48</v>
      </c>
      <c r="F312" s="35" t="s">
        <v>48</v>
      </c>
      <c r="G312" s="35" t="s">
        <v>48</v>
      </c>
      <c r="H312" s="35" t="s">
        <v>48</v>
      </c>
      <c r="I312" s="35" t="s">
        <v>48</v>
      </c>
      <c r="J312" s="35" t="s">
        <v>48</v>
      </c>
      <c r="K312" s="35" t="s">
        <v>48</v>
      </c>
      <c r="L312" s="35" t="s">
        <v>48</v>
      </c>
      <c r="M312" s="35" t="s">
        <v>48</v>
      </c>
      <c r="N312" s="35" t="s">
        <v>48</v>
      </c>
      <c r="O312" s="35" t="s">
        <v>48</v>
      </c>
      <c r="P312" s="35" t="s">
        <v>48</v>
      </c>
      <c r="Q312" s="35" t="s">
        <v>48</v>
      </c>
      <c r="R312" s="35" t="s">
        <v>48</v>
      </c>
      <c r="S312" s="35" t="s">
        <v>48</v>
      </c>
      <c r="T312" s="35" t="s">
        <v>48</v>
      </c>
      <c r="U312" s="35" t="s">
        <v>48</v>
      </c>
      <c r="V312" s="35" t="s">
        <v>48</v>
      </c>
      <c r="W312" s="35" t="s">
        <v>48</v>
      </c>
      <c r="X312" s="35" t="s">
        <v>48</v>
      </c>
      <c r="Y312" s="35" t="s">
        <v>48</v>
      </c>
      <c r="Z312" s="35" t="s">
        <v>48</v>
      </c>
      <c r="AA312" s="35" t="s">
        <v>48</v>
      </c>
      <c r="AB312" s="35" t="s">
        <v>48</v>
      </c>
    </row>
    <row r="313" spans="1:28" s="54" customFormat="1" x14ac:dyDescent="0.25">
      <c r="A313" s="59" t="s">
        <v>503</v>
      </c>
      <c r="B313" s="58" t="s">
        <v>504</v>
      </c>
      <c r="C313" s="38" t="s">
        <v>488</v>
      </c>
      <c r="D313" s="35">
        <f t="shared" ref="D313:AA313" si="99">(IFERROR(D176/(D32*1.18),0))*100</f>
        <v>0</v>
      </c>
      <c r="E313" s="35">
        <f t="shared" si="99"/>
        <v>0</v>
      </c>
      <c r="F313" s="35">
        <f t="shared" si="99"/>
        <v>0</v>
      </c>
      <c r="G313" s="35">
        <f t="shared" si="99"/>
        <v>0</v>
      </c>
      <c r="H313" s="35">
        <f t="shared" si="99"/>
        <v>0</v>
      </c>
      <c r="I313" s="35">
        <f t="shared" si="99"/>
        <v>0</v>
      </c>
      <c r="J313" s="35">
        <f t="shared" si="99"/>
        <v>0</v>
      </c>
      <c r="K313" s="35">
        <f t="shared" si="99"/>
        <v>0</v>
      </c>
      <c r="L313" s="35">
        <f t="shared" si="99"/>
        <v>0</v>
      </c>
      <c r="M313" s="35">
        <f t="shared" si="99"/>
        <v>0</v>
      </c>
      <c r="N313" s="35">
        <f>(IFERROR(N176/(N32*1.2),0))*100</f>
        <v>0</v>
      </c>
      <c r="O313" s="35">
        <f t="shared" si="99"/>
        <v>0</v>
      </c>
      <c r="P313" s="35">
        <f>(IFERROR(P176/(P32*1.2),0))*100</f>
        <v>0</v>
      </c>
      <c r="Q313" s="35">
        <f t="shared" si="99"/>
        <v>0</v>
      </c>
      <c r="R313" s="35">
        <f>(IFERROR(R176/(R32*1.2),0))*100</f>
        <v>0</v>
      </c>
      <c r="S313" s="35">
        <f t="shared" si="99"/>
        <v>0</v>
      </c>
      <c r="T313" s="35">
        <f>(IFERROR(T176/(T32*1.2),0))*100</f>
        <v>0</v>
      </c>
      <c r="U313" s="35">
        <f t="shared" si="99"/>
        <v>0</v>
      </c>
      <c r="V313" s="35">
        <f>(IFERROR(V176/(V32*1.2),0))*100</f>
        <v>0</v>
      </c>
      <c r="W313" s="35">
        <f t="shared" si="99"/>
        <v>0</v>
      </c>
      <c r="X313" s="35">
        <f>(IFERROR(X176/(X32*1.2),0))*100</f>
        <v>0</v>
      </c>
      <c r="Y313" s="35">
        <f t="shared" si="99"/>
        <v>0</v>
      </c>
      <c r="Z313" s="35">
        <f>(IFERROR(Z176/(Z32*1.2),0))*100</f>
        <v>0</v>
      </c>
      <c r="AA313" s="35">
        <f t="shared" si="99"/>
        <v>0</v>
      </c>
      <c r="AB313" s="35">
        <f>(IFERROR(AB176/((H32+J32+L32)*1.18+(N32+P32+R32+T32+V32+X32+Z32)*1.2),0))*100</f>
        <v>0</v>
      </c>
    </row>
    <row r="314" spans="1:28" s="7" customFormat="1" ht="19.5" customHeight="1" x14ac:dyDescent="0.25">
      <c r="A314" s="36" t="s">
        <v>505</v>
      </c>
      <c r="B314" s="40" t="s">
        <v>506</v>
      </c>
      <c r="C314" s="38" t="s">
        <v>488</v>
      </c>
      <c r="D314" s="35" t="s">
        <v>48</v>
      </c>
      <c r="E314" s="35" t="s">
        <v>48</v>
      </c>
      <c r="F314" s="35" t="s">
        <v>48</v>
      </c>
      <c r="G314" s="35" t="s">
        <v>48</v>
      </c>
      <c r="H314" s="35" t="s">
        <v>48</v>
      </c>
      <c r="I314" s="35" t="s">
        <v>48</v>
      </c>
      <c r="J314" s="35" t="s">
        <v>48</v>
      </c>
      <c r="K314" s="35" t="s">
        <v>48</v>
      </c>
      <c r="L314" s="35" t="s">
        <v>48</v>
      </c>
      <c r="M314" s="35" t="s">
        <v>48</v>
      </c>
      <c r="N314" s="35" t="s">
        <v>48</v>
      </c>
      <c r="O314" s="35" t="s">
        <v>48</v>
      </c>
      <c r="P314" s="35" t="s">
        <v>48</v>
      </c>
      <c r="Q314" s="35" t="s">
        <v>48</v>
      </c>
      <c r="R314" s="35" t="s">
        <v>48</v>
      </c>
      <c r="S314" s="35" t="s">
        <v>48</v>
      </c>
      <c r="T314" s="35" t="s">
        <v>48</v>
      </c>
      <c r="U314" s="35" t="s">
        <v>48</v>
      </c>
      <c r="V314" s="35" t="s">
        <v>48</v>
      </c>
      <c r="W314" s="35" t="s">
        <v>48</v>
      </c>
      <c r="X314" s="35" t="s">
        <v>48</v>
      </c>
      <c r="Y314" s="35" t="s">
        <v>48</v>
      </c>
      <c r="Z314" s="35" t="s">
        <v>48</v>
      </c>
      <c r="AA314" s="35" t="s">
        <v>48</v>
      </c>
      <c r="AB314" s="35" t="s">
        <v>48</v>
      </c>
    </row>
    <row r="315" spans="1:28" s="7" customFormat="1" ht="36.75" customHeight="1" x14ac:dyDescent="0.25">
      <c r="A315" s="36" t="s">
        <v>507</v>
      </c>
      <c r="B315" s="41" t="s">
        <v>508</v>
      </c>
      <c r="C315" s="38" t="s">
        <v>488</v>
      </c>
      <c r="D315" s="35" t="s">
        <v>48</v>
      </c>
      <c r="E315" s="35" t="s">
        <v>48</v>
      </c>
      <c r="F315" s="35" t="s">
        <v>48</v>
      </c>
      <c r="G315" s="35" t="s">
        <v>48</v>
      </c>
      <c r="H315" s="35" t="s">
        <v>48</v>
      </c>
      <c r="I315" s="35" t="s">
        <v>48</v>
      </c>
      <c r="J315" s="35" t="s">
        <v>48</v>
      </c>
      <c r="K315" s="35" t="s">
        <v>48</v>
      </c>
      <c r="L315" s="35" t="s">
        <v>48</v>
      </c>
      <c r="M315" s="35" t="s">
        <v>48</v>
      </c>
      <c r="N315" s="35" t="s">
        <v>48</v>
      </c>
      <c r="O315" s="35" t="s">
        <v>48</v>
      </c>
      <c r="P315" s="35" t="s">
        <v>48</v>
      </c>
      <c r="Q315" s="35" t="s">
        <v>48</v>
      </c>
      <c r="R315" s="35" t="s">
        <v>48</v>
      </c>
      <c r="S315" s="35" t="s">
        <v>48</v>
      </c>
      <c r="T315" s="35" t="s">
        <v>48</v>
      </c>
      <c r="U315" s="35" t="s">
        <v>48</v>
      </c>
      <c r="V315" s="35" t="s">
        <v>48</v>
      </c>
      <c r="W315" s="35" t="s">
        <v>48</v>
      </c>
      <c r="X315" s="35" t="s">
        <v>48</v>
      </c>
      <c r="Y315" s="35" t="s">
        <v>48</v>
      </c>
      <c r="Z315" s="35" t="s">
        <v>48</v>
      </c>
      <c r="AA315" s="35" t="s">
        <v>48</v>
      </c>
      <c r="AB315" s="35" t="s">
        <v>48</v>
      </c>
    </row>
    <row r="316" spans="1:28" s="7" customFormat="1" ht="19.5" customHeight="1" x14ac:dyDescent="0.25">
      <c r="A316" s="36" t="s">
        <v>509</v>
      </c>
      <c r="B316" s="61" t="s">
        <v>62</v>
      </c>
      <c r="C316" s="38" t="s">
        <v>488</v>
      </c>
      <c r="D316" s="35" t="s">
        <v>48</v>
      </c>
      <c r="E316" s="35" t="s">
        <v>48</v>
      </c>
      <c r="F316" s="35" t="s">
        <v>48</v>
      </c>
      <c r="G316" s="35" t="s">
        <v>48</v>
      </c>
      <c r="H316" s="35" t="s">
        <v>48</v>
      </c>
      <c r="I316" s="35" t="s">
        <v>48</v>
      </c>
      <c r="J316" s="35" t="s">
        <v>48</v>
      </c>
      <c r="K316" s="35" t="s">
        <v>48</v>
      </c>
      <c r="L316" s="35" t="s">
        <v>48</v>
      </c>
      <c r="M316" s="35" t="s">
        <v>48</v>
      </c>
      <c r="N316" s="35" t="s">
        <v>48</v>
      </c>
      <c r="O316" s="35" t="s">
        <v>48</v>
      </c>
      <c r="P316" s="35" t="s">
        <v>48</v>
      </c>
      <c r="Q316" s="35" t="s">
        <v>48</v>
      </c>
      <c r="R316" s="35" t="s">
        <v>48</v>
      </c>
      <c r="S316" s="35" t="s">
        <v>48</v>
      </c>
      <c r="T316" s="35" t="s">
        <v>48</v>
      </c>
      <c r="U316" s="35" t="s">
        <v>48</v>
      </c>
      <c r="V316" s="35" t="s">
        <v>48</v>
      </c>
      <c r="W316" s="35" t="s">
        <v>48</v>
      </c>
      <c r="X316" s="35" t="s">
        <v>48</v>
      </c>
      <c r="Y316" s="35" t="s">
        <v>48</v>
      </c>
      <c r="Z316" s="35" t="s">
        <v>48</v>
      </c>
      <c r="AA316" s="35" t="s">
        <v>48</v>
      </c>
      <c r="AB316" s="35" t="s">
        <v>48</v>
      </c>
    </row>
    <row r="317" spans="1:28" s="7" customFormat="1" ht="19.5" customHeight="1" x14ac:dyDescent="0.25">
      <c r="A317" s="36" t="s">
        <v>510</v>
      </c>
      <c r="B317" s="61" t="s">
        <v>64</v>
      </c>
      <c r="C317" s="38" t="s">
        <v>488</v>
      </c>
      <c r="D317" s="35" t="s">
        <v>48</v>
      </c>
      <c r="E317" s="35" t="s">
        <v>48</v>
      </c>
      <c r="F317" s="35" t="s">
        <v>48</v>
      </c>
      <c r="G317" s="35" t="s">
        <v>48</v>
      </c>
      <c r="H317" s="35" t="s">
        <v>48</v>
      </c>
      <c r="I317" s="35" t="s">
        <v>48</v>
      </c>
      <c r="J317" s="35" t="s">
        <v>48</v>
      </c>
      <c r="K317" s="35" t="s">
        <v>48</v>
      </c>
      <c r="L317" s="35" t="s">
        <v>48</v>
      </c>
      <c r="M317" s="35" t="s">
        <v>48</v>
      </c>
      <c r="N317" s="35" t="s">
        <v>48</v>
      </c>
      <c r="O317" s="35" t="s">
        <v>48</v>
      </c>
      <c r="P317" s="35" t="s">
        <v>48</v>
      </c>
      <c r="Q317" s="35" t="s">
        <v>48</v>
      </c>
      <c r="R317" s="35" t="s">
        <v>48</v>
      </c>
      <c r="S317" s="35" t="s">
        <v>48</v>
      </c>
      <c r="T317" s="35" t="s">
        <v>48</v>
      </c>
      <c r="U317" s="35" t="s">
        <v>48</v>
      </c>
      <c r="V317" s="35" t="s">
        <v>48</v>
      </c>
      <c r="W317" s="35" t="s">
        <v>48</v>
      </c>
      <c r="X317" s="35" t="s">
        <v>48</v>
      </c>
      <c r="Y317" s="35" t="s">
        <v>48</v>
      </c>
      <c r="Z317" s="35" t="s">
        <v>48</v>
      </c>
      <c r="AA317" s="35" t="s">
        <v>48</v>
      </c>
      <c r="AB317" s="35" t="s">
        <v>48</v>
      </c>
    </row>
    <row r="318" spans="1:28" s="31" customFormat="1" ht="15.6" customHeight="1" x14ac:dyDescent="0.25">
      <c r="A318" s="30" t="s">
        <v>511</v>
      </c>
      <c r="B318" s="30"/>
      <c r="C318" s="30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s="21" customFormat="1" ht="31.5" customHeight="1" x14ac:dyDescent="0.25">
      <c r="A319" s="32" t="s">
        <v>512</v>
      </c>
      <c r="B319" s="33" t="s">
        <v>513</v>
      </c>
      <c r="C319" s="34" t="s">
        <v>48</v>
      </c>
      <c r="D319" s="35" t="s">
        <v>48</v>
      </c>
      <c r="E319" s="35" t="s">
        <v>48</v>
      </c>
      <c r="F319" s="35" t="s">
        <v>48</v>
      </c>
      <c r="G319" s="35" t="s">
        <v>48</v>
      </c>
      <c r="H319" s="35" t="s">
        <v>48</v>
      </c>
      <c r="I319" s="35" t="s">
        <v>48</v>
      </c>
      <c r="J319" s="35" t="s">
        <v>48</v>
      </c>
      <c r="K319" s="35" t="s">
        <v>48</v>
      </c>
      <c r="L319" s="35" t="s">
        <v>48</v>
      </c>
      <c r="M319" s="35" t="s">
        <v>48</v>
      </c>
      <c r="N319" s="35" t="s">
        <v>48</v>
      </c>
      <c r="O319" s="35" t="s">
        <v>48</v>
      </c>
      <c r="P319" s="35" t="s">
        <v>48</v>
      </c>
      <c r="Q319" s="35" t="s">
        <v>48</v>
      </c>
      <c r="R319" s="35" t="s">
        <v>48</v>
      </c>
      <c r="S319" s="35" t="s">
        <v>48</v>
      </c>
      <c r="T319" s="35" t="s">
        <v>48</v>
      </c>
      <c r="U319" s="35" t="s">
        <v>48</v>
      </c>
      <c r="V319" s="35" t="s">
        <v>48</v>
      </c>
      <c r="W319" s="35" t="s">
        <v>48</v>
      </c>
      <c r="X319" s="35" t="s">
        <v>48</v>
      </c>
      <c r="Y319" s="35" t="s">
        <v>48</v>
      </c>
      <c r="Z319" s="35" t="s">
        <v>48</v>
      </c>
      <c r="AA319" s="35" t="s">
        <v>48</v>
      </c>
      <c r="AB319" s="35" t="s">
        <v>48</v>
      </c>
    </row>
    <row r="320" spans="1:28" ht="15.75" customHeight="1" x14ac:dyDescent="0.25">
      <c r="A320" s="36" t="s">
        <v>514</v>
      </c>
      <c r="B320" s="45" t="s">
        <v>515</v>
      </c>
      <c r="C320" s="38" t="s">
        <v>516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  <c r="S320" s="35">
        <v>0</v>
      </c>
      <c r="T320" s="35">
        <v>0</v>
      </c>
      <c r="U320" s="35">
        <v>0</v>
      </c>
      <c r="V320" s="35">
        <v>0</v>
      </c>
      <c r="W320" s="35">
        <v>0</v>
      </c>
      <c r="X320" s="35">
        <v>0</v>
      </c>
      <c r="Y320" s="35">
        <v>0</v>
      </c>
      <c r="Z320" s="35">
        <v>0</v>
      </c>
      <c r="AA320" s="35" t="s">
        <v>48</v>
      </c>
      <c r="AB320" s="35" t="s">
        <v>48</v>
      </c>
    </row>
    <row r="321" spans="1:28" ht="15.75" customHeight="1" x14ac:dyDescent="0.25">
      <c r="A321" s="36" t="s">
        <v>517</v>
      </c>
      <c r="B321" s="45" t="s">
        <v>518</v>
      </c>
      <c r="C321" s="38" t="s">
        <v>519</v>
      </c>
      <c r="D321" s="35" t="s">
        <v>48</v>
      </c>
      <c r="E321" s="35" t="s">
        <v>48</v>
      </c>
      <c r="F321" s="35" t="s">
        <v>48</v>
      </c>
      <c r="G321" s="35" t="s">
        <v>48</v>
      </c>
      <c r="H321" s="35" t="s">
        <v>48</v>
      </c>
      <c r="I321" s="35" t="s">
        <v>48</v>
      </c>
      <c r="J321" s="35" t="s">
        <v>48</v>
      </c>
      <c r="K321" s="35" t="s">
        <v>48</v>
      </c>
      <c r="L321" s="35" t="s">
        <v>48</v>
      </c>
      <c r="M321" s="35" t="s">
        <v>48</v>
      </c>
      <c r="N321" s="35" t="s">
        <v>48</v>
      </c>
      <c r="O321" s="35" t="s">
        <v>48</v>
      </c>
      <c r="P321" s="35" t="s">
        <v>48</v>
      </c>
      <c r="Q321" s="35" t="s">
        <v>48</v>
      </c>
      <c r="R321" s="35" t="s">
        <v>48</v>
      </c>
      <c r="S321" s="35" t="s">
        <v>48</v>
      </c>
      <c r="T321" s="35" t="s">
        <v>48</v>
      </c>
      <c r="U321" s="35" t="s">
        <v>48</v>
      </c>
      <c r="V321" s="35" t="s">
        <v>48</v>
      </c>
      <c r="W321" s="35" t="s">
        <v>48</v>
      </c>
      <c r="X321" s="35" t="s">
        <v>48</v>
      </c>
      <c r="Y321" s="35" t="s">
        <v>48</v>
      </c>
      <c r="Z321" s="35" t="s">
        <v>48</v>
      </c>
      <c r="AA321" s="35" t="s">
        <v>48</v>
      </c>
      <c r="AB321" s="35" t="s">
        <v>48</v>
      </c>
    </row>
    <row r="322" spans="1:28" ht="15.75" customHeight="1" x14ac:dyDescent="0.25">
      <c r="A322" s="36" t="s">
        <v>520</v>
      </c>
      <c r="B322" s="45" t="s">
        <v>521</v>
      </c>
      <c r="C322" s="38" t="s">
        <v>516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 t="s">
        <v>48</v>
      </c>
      <c r="AB322" s="35" t="s">
        <v>48</v>
      </c>
    </row>
    <row r="323" spans="1:28" ht="15.75" customHeight="1" x14ac:dyDescent="0.25">
      <c r="A323" s="36" t="s">
        <v>522</v>
      </c>
      <c r="B323" s="45" t="s">
        <v>523</v>
      </c>
      <c r="C323" s="38" t="s">
        <v>519</v>
      </c>
      <c r="D323" s="35" t="s">
        <v>48</v>
      </c>
      <c r="E323" s="35" t="s">
        <v>48</v>
      </c>
      <c r="F323" s="35" t="s">
        <v>48</v>
      </c>
      <c r="G323" s="35" t="s">
        <v>48</v>
      </c>
      <c r="H323" s="35" t="s">
        <v>48</v>
      </c>
      <c r="I323" s="35" t="s">
        <v>48</v>
      </c>
      <c r="J323" s="35" t="s">
        <v>48</v>
      </c>
      <c r="K323" s="35" t="s">
        <v>48</v>
      </c>
      <c r="L323" s="35" t="s">
        <v>48</v>
      </c>
      <c r="M323" s="35" t="s">
        <v>48</v>
      </c>
      <c r="N323" s="35" t="s">
        <v>48</v>
      </c>
      <c r="O323" s="35" t="s">
        <v>48</v>
      </c>
      <c r="P323" s="35" t="s">
        <v>48</v>
      </c>
      <c r="Q323" s="35" t="s">
        <v>48</v>
      </c>
      <c r="R323" s="35" t="s">
        <v>48</v>
      </c>
      <c r="S323" s="35" t="s">
        <v>48</v>
      </c>
      <c r="T323" s="35" t="s">
        <v>48</v>
      </c>
      <c r="U323" s="35" t="s">
        <v>48</v>
      </c>
      <c r="V323" s="35" t="s">
        <v>48</v>
      </c>
      <c r="W323" s="35" t="s">
        <v>48</v>
      </c>
      <c r="X323" s="35" t="s">
        <v>48</v>
      </c>
      <c r="Y323" s="35" t="s">
        <v>48</v>
      </c>
      <c r="Z323" s="35" t="s">
        <v>48</v>
      </c>
      <c r="AA323" s="35" t="s">
        <v>48</v>
      </c>
      <c r="AB323" s="35" t="s">
        <v>48</v>
      </c>
    </row>
    <row r="324" spans="1:28" ht="15.75" customHeight="1" x14ac:dyDescent="0.25">
      <c r="A324" s="36" t="s">
        <v>524</v>
      </c>
      <c r="B324" s="45" t="s">
        <v>525</v>
      </c>
      <c r="C324" s="38" t="s">
        <v>526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>
        <v>0</v>
      </c>
      <c r="P324" s="35">
        <v>0</v>
      </c>
      <c r="Q324" s="35">
        <v>0</v>
      </c>
      <c r="R324" s="35">
        <v>0</v>
      </c>
      <c r="S324" s="35">
        <v>0</v>
      </c>
      <c r="T324" s="35">
        <v>0</v>
      </c>
      <c r="U324" s="35">
        <v>0</v>
      </c>
      <c r="V324" s="35">
        <v>0</v>
      </c>
      <c r="W324" s="35">
        <v>0</v>
      </c>
      <c r="X324" s="35">
        <v>0</v>
      </c>
      <c r="Y324" s="35">
        <v>0</v>
      </c>
      <c r="Z324" s="35">
        <v>0</v>
      </c>
      <c r="AA324" s="35">
        <f>H324+J324+K324+M324+O324+Q324+S324+U324+W324+Y324</f>
        <v>0</v>
      </c>
      <c r="AB324" s="35">
        <f>H324+J324+L324+N324+P324+R324+T324+V324+X324+Z324</f>
        <v>0</v>
      </c>
    </row>
    <row r="325" spans="1:28" ht="15.75" customHeight="1" x14ac:dyDescent="0.25">
      <c r="A325" s="36" t="s">
        <v>527</v>
      </c>
      <c r="B325" s="45" t="s">
        <v>528</v>
      </c>
      <c r="C325" s="34" t="s">
        <v>48</v>
      </c>
      <c r="D325" s="35" t="s">
        <v>48</v>
      </c>
      <c r="E325" s="35" t="s">
        <v>48</v>
      </c>
      <c r="F325" s="35" t="s">
        <v>48</v>
      </c>
      <c r="G325" s="35" t="s">
        <v>48</v>
      </c>
      <c r="H325" s="35" t="s">
        <v>48</v>
      </c>
      <c r="I325" s="35" t="s">
        <v>48</v>
      </c>
      <c r="J325" s="35" t="s">
        <v>48</v>
      </c>
      <c r="K325" s="35" t="s">
        <v>48</v>
      </c>
      <c r="L325" s="35" t="s">
        <v>48</v>
      </c>
      <c r="M325" s="35" t="s">
        <v>48</v>
      </c>
      <c r="N325" s="35" t="s">
        <v>48</v>
      </c>
      <c r="O325" s="35" t="s">
        <v>48</v>
      </c>
      <c r="P325" s="35" t="s">
        <v>48</v>
      </c>
      <c r="Q325" s="35" t="s">
        <v>48</v>
      </c>
      <c r="R325" s="35" t="s">
        <v>48</v>
      </c>
      <c r="S325" s="35" t="s">
        <v>48</v>
      </c>
      <c r="T325" s="35" t="s">
        <v>48</v>
      </c>
      <c r="U325" s="35" t="s">
        <v>48</v>
      </c>
      <c r="V325" s="35" t="s">
        <v>48</v>
      </c>
      <c r="W325" s="35" t="s">
        <v>48</v>
      </c>
      <c r="X325" s="35" t="s">
        <v>48</v>
      </c>
      <c r="Y325" s="35" t="s">
        <v>48</v>
      </c>
      <c r="Z325" s="35" t="s">
        <v>48</v>
      </c>
      <c r="AA325" s="35" t="s">
        <v>48</v>
      </c>
      <c r="AB325" s="35" t="s">
        <v>48</v>
      </c>
    </row>
    <row r="326" spans="1:28" ht="15.75" customHeight="1" x14ac:dyDescent="0.25">
      <c r="A326" s="36" t="s">
        <v>529</v>
      </c>
      <c r="B326" s="41" t="s">
        <v>530</v>
      </c>
      <c r="C326" s="38" t="s">
        <v>526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35">
        <v>0</v>
      </c>
      <c r="O326" s="35">
        <v>0</v>
      </c>
      <c r="P326" s="35">
        <v>0</v>
      </c>
      <c r="Q326" s="35">
        <v>0</v>
      </c>
      <c r="R326" s="35">
        <v>0</v>
      </c>
      <c r="S326" s="35">
        <v>0</v>
      </c>
      <c r="T326" s="35">
        <v>0</v>
      </c>
      <c r="U326" s="35">
        <v>0</v>
      </c>
      <c r="V326" s="35">
        <v>0</v>
      </c>
      <c r="W326" s="35">
        <v>0</v>
      </c>
      <c r="X326" s="35">
        <v>0</v>
      </c>
      <c r="Y326" s="35">
        <v>0</v>
      </c>
      <c r="Z326" s="35">
        <v>0</v>
      </c>
      <c r="AA326" s="35">
        <f>H326+J326+K326+M326+O326+Q326+S326+U326+W326+Y326</f>
        <v>0</v>
      </c>
      <c r="AB326" s="35">
        <f>H326+J326+L326+N326+P326+R326+T326+V326+X326+Z326</f>
        <v>0</v>
      </c>
    </row>
    <row r="327" spans="1:28" ht="15.75" customHeight="1" x14ac:dyDescent="0.25">
      <c r="A327" s="36" t="s">
        <v>531</v>
      </c>
      <c r="B327" s="41" t="s">
        <v>532</v>
      </c>
      <c r="C327" s="38" t="s">
        <v>533</v>
      </c>
      <c r="D327" s="35" t="s">
        <v>48</v>
      </c>
      <c r="E327" s="35" t="s">
        <v>48</v>
      </c>
      <c r="F327" s="35" t="s">
        <v>48</v>
      </c>
      <c r="G327" s="35" t="s">
        <v>48</v>
      </c>
      <c r="H327" s="35" t="s">
        <v>48</v>
      </c>
      <c r="I327" s="35" t="s">
        <v>48</v>
      </c>
      <c r="J327" s="35" t="s">
        <v>48</v>
      </c>
      <c r="K327" s="35" t="s">
        <v>48</v>
      </c>
      <c r="L327" s="35" t="s">
        <v>48</v>
      </c>
      <c r="M327" s="35" t="s">
        <v>48</v>
      </c>
      <c r="N327" s="35" t="s">
        <v>48</v>
      </c>
      <c r="O327" s="35" t="s">
        <v>48</v>
      </c>
      <c r="P327" s="35" t="s">
        <v>48</v>
      </c>
      <c r="Q327" s="35" t="s">
        <v>48</v>
      </c>
      <c r="R327" s="35" t="s">
        <v>48</v>
      </c>
      <c r="S327" s="35" t="s">
        <v>48</v>
      </c>
      <c r="T327" s="35" t="s">
        <v>48</v>
      </c>
      <c r="U327" s="35" t="s">
        <v>48</v>
      </c>
      <c r="V327" s="35" t="s">
        <v>48</v>
      </c>
      <c r="W327" s="35" t="s">
        <v>48</v>
      </c>
      <c r="X327" s="35" t="s">
        <v>48</v>
      </c>
      <c r="Y327" s="35" t="s">
        <v>48</v>
      </c>
      <c r="Z327" s="35" t="s">
        <v>48</v>
      </c>
      <c r="AA327" s="35" t="s">
        <v>48</v>
      </c>
      <c r="AB327" s="35" t="s">
        <v>48</v>
      </c>
    </row>
    <row r="328" spans="1:28" ht="15.75" customHeight="1" x14ac:dyDescent="0.25">
      <c r="A328" s="36" t="s">
        <v>534</v>
      </c>
      <c r="B328" s="45" t="s">
        <v>535</v>
      </c>
      <c r="C328" s="34" t="s">
        <v>48</v>
      </c>
      <c r="D328" s="35" t="s">
        <v>48</v>
      </c>
      <c r="E328" s="35" t="s">
        <v>48</v>
      </c>
      <c r="F328" s="35" t="s">
        <v>48</v>
      </c>
      <c r="G328" s="35" t="s">
        <v>48</v>
      </c>
      <c r="H328" s="35" t="s">
        <v>48</v>
      </c>
      <c r="I328" s="35" t="s">
        <v>48</v>
      </c>
      <c r="J328" s="35" t="s">
        <v>48</v>
      </c>
      <c r="K328" s="35" t="s">
        <v>48</v>
      </c>
      <c r="L328" s="35" t="s">
        <v>48</v>
      </c>
      <c r="M328" s="35" t="s">
        <v>48</v>
      </c>
      <c r="N328" s="35" t="s">
        <v>48</v>
      </c>
      <c r="O328" s="35" t="s">
        <v>48</v>
      </c>
      <c r="P328" s="35" t="s">
        <v>48</v>
      </c>
      <c r="Q328" s="35" t="s">
        <v>48</v>
      </c>
      <c r="R328" s="35" t="s">
        <v>48</v>
      </c>
      <c r="S328" s="35" t="s">
        <v>48</v>
      </c>
      <c r="T328" s="35" t="s">
        <v>48</v>
      </c>
      <c r="U328" s="35" t="s">
        <v>48</v>
      </c>
      <c r="V328" s="35" t="s">
        <v>48</v>
      </c>
      <c r="W328" s="35" t="s">
        <v>48</v>
      </c>
      <c r="X328" s="35" t="s">
        <v>48</v>
      </c>
      <c r="Y328" s="35" t="s">
        <v>48</v>
      </c>
      <c r="Z328" s="35" t="s">
        <v>48</v>
      </c>
      <c r="AA328" s="35" t="s">
        <v>48</v>
      </c>
      <c r="AB328" s="35" t="s">
        <v>48</v>
      </c>
    </row>
    <row r="329" spans="1:28" ht="15.75" customHeight="1" x14ac:dyDescent="0.25">
      <c r="A329" s="36" t="s">
        <v>536</v>
      </c>
      <c r="B329" s="41" t="s">
        <v>530</v>
      </c>
      <c r="C329" s="38" t="s">
        <v>526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35">
        <v>0</v>
      </c>
      <c r="Q329" s="35">
        <v>0</v>
      </c>
      <c r="R329" s="35">
        <v>0</v>
      </c>
      <c r="S329" s="35">
        <v>0</v>
      </c>
      <c r="T329" s="35">
        <v>0</v>
      </c>
      <c r="U329" s="35">
        <v>0</v>
      </c>
      <c r="V329" s="35">
        <v>0</v>
      </c>
      <c r="W329" s="35">
        <v>0</v>
      </c>
      <c r="X329" s="35">
        <v>0</v>
      </c>
      <c r="Y329" s="35">
        <v>0</v>
      </c>
      <c r="Z329" s="35">
        <v>0</v>
      </c>
      <c r="AA329" s="35">
        <f t="shared" ref="AA329" si="100">H329+J329+K329+M329+O329+Q329+S329+U329+W329+Y329</f>
        <v>0</v>
      </c>
      <c r="AB329" s="35">
        <f t="shared" ref="AB329" si="101">H329+J329+L329+N329+P329+R329+T329+V329+X329+Z329</f>
        <v>0</v>
      </c>
    </row>
    <row r="330" spans="1:28" ht="15.75" customHeight="1" x14ac:dyDescent="0.25">
      <c r="A330" s="36" t="s">
        <v>537</v>
      </c>
      <c r="B330" s="41" t="s">
        <v>538</v>
      </c>
      <c r="C330" s="38" t="s">
        <v>516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35">
        <v>0</v>
      </c>
      <c r="Q330" s="35">
        <v>0</v>
      </c>
      <c r="R330" s="35">
        <v>0</v>
      </c>
      <c r="S330" s="35">
        <v>0</v>
      </c>
      <c r="T330" s="35">
        <v>0</v>
      </c>
      <c r="U330" s="35">
        <v>0</v>
      </c>
      <c r="V330" s="35">
        <v>0</v>
      </c>
      <c r="W330" s="35">
        <v>0</v>
      </c>
      <c r="X330" s="35">
        <v>0</v>
      </c>
      <c r="Y330" s="35">
        <v>0</v>
      </c>
      <c r="Z330" s="35">
        <v>0</v>
      </c>
      <c r="AA330" s="35" t="s">
        <v>48</v>
      </c>
      <c r="AB330" s="35" t="s">
        <v>48</v>
      </c>
    </row>
    <row r="331" spans="1:28" ht="15.75" customHeight="1" x14ac:dyDescent="0.25">
      <c r="A331" s="36" t="s">
        <v>539</v>
      </c>
      <c r="B331" s="41" t="s">
        <v>532</v>
      </c>
      <c r="C331" s="38" t="s">
        <v>533</v>
      </c>
      <c r="D331" s="35" t="s">
        <v>48</v>
      </c>
      <c r="E331" s="35" t="s">
        <v>48</v>
      </c>
      <c r="F331" s="35" t="s">
        <v>48</v>
      </c>
      <c r="G331" s="35" t="s">
        <v>48</v>
      </c>
      <c r="H331" s="35" t="s">
        <v>48</v>
      </c>
      <c r="I331" s="35" t="s">
        <v>48</v>
      </c>
      <c r="J331" s="35" t="s">
        <v>48</v>
      </c>
      <c r="K331" s="35" t="s">
        <v>48</v>
      </c>
      <c r="L331" s="35" t="s">
        <v>48</v>
      </c>
      <c r="M331" s="35" t="s">
        <v>48</v>
      </c>
      <c r="N331" s="35" t="s">
        <v>48</v>
      </c>
      <c r="O331" s="35" t="s">
        <v>48</v>
      </c>
      <c r="P331" s="35" t="s">
        <v>48</v>
      </c>
      <c r="Q331" s="35" t="s">
        <v>48</v>
      </c>
      <c r="R331" s="35" t="s">
        <v>48</v>
      </c>
      <c r="S331" s="35" t="s">
        <v>48</v>
      </c>
      <c r="T331" s="35" t="s">
        <v>48</v>
      </c>
      <c r="U331" s="35" t="s">
        <v>48</v>
      </c>
      <c r="V331" s="35" t="s">
        <v>48</v>
      </c>
      <c r="W331" s="35" t="s">
        <v>48</v>
      </c>
      <c r="X331" s="35" t="s">
        <v>48</v>
      </c>
      <c r="Y331" s="35" t="s">
        <v>48</v>
      </c>
      <c r="Z331" s="35" t="s">
        <v>48</v>
      </c>
      <c r="AA331" s="35" t="s">
        <v>48</v>
      </c>
      <c r="AB331" s="35" t="s">
        <v>48</v>
      </c>
    </row>
    <row r="332" spans="1:28" ht="15.75" customHeight="1" x14ac:dyDescent="0.25">
      <c r="A332" s="36" t="s">
        <v>540</v>
      </c>
      <c r="B332" s="45" t="s">
        <v>541</v>
      </c>
      <c r="C332" s="34" t="s">
        <v>48</v>
      </c>
      <c r="D332" s="35" t="s">
        <v>48</v>
      </c>
      <c r="E332" s="35" t="s">
        <v>48</v>
      </c>
      <c r="F332" s="35" t="s">
        <v>48</v>
      </c>
      <c r="G332" s="35" t="s">
        <v>48</v>
      </c>
      <c r="H332" s="35" t="s">
        <v>48</v>
      </c>
      <c r="I332" s="35" t="s">
        <v>48</v>
      </c>
      <c r="J332" s="35" t="s">
        <v>48</v>
      </c>
      <c r="K332" s="35" t="s">
        <v>48</v>
      </c>
      <c r="L332" s="35" t="s">
        <v>48</v>
      </c>
      <c r="M332" s="35" t="s">
        <v>48</v>
      </c>
      <c r="N332" s="35" t="s">
        <v>48</v>
      </c>
      <c r="O332" s="35" t="s">
        <v>48</v>
      </c>
      <c r="P332" s="35" t="s">
        <v>48</v>
      </c>
      <c r="Q332" s="35" t="s">
        <v>48</v>
      </c>
      <c r="R332" s="35" t="s">
        <v>48</v>
      </c>
      <c r="S332" s="35" t="s">
        <v>48</v>
      </c>
      <c r="T332" s="35" t="s">
        <v>48</v>
      </c>
      <c r="U332" s="35" t="s">
        <v>48</v>
      </c>
      <c r="V332" s="35" t="s">
        <v>48</v>
      </c>
      <c r="W332" s="35" t="s">
        <v>48</v>
      </c>
      <c r="X332" s="35" t="s">
        <v>48</v>
      </c>
      <c r="Y332" s="35" t="s">
        <v>48</v>
      </c>
      <c r="Z332" s="35" t="s">
        <v>48</v>
      </c>
      <c r="AA332" s="35" t="s">
        <v>48</v>
      </c>
      <c r="AB332" s="35" t="s">
        <v>48</v>
      </c>
    </row>
    <row r="333" spans="1:28" ht="15.75" customHeight="1" x14ac:dyDescent="0.25">
      <c r="A333" s="36" t="s">
        <v>542</v>
      </c>
      <c r="B333" s="41" t="s">
        <v>530</v>
      </c>
      <c r="C333" s="38" t="s">
        <v>526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35">
        <v>0</v>
      </c>
      <c r="Q333" s="35">
        <v>0</v>
      </c>
      <c r="R333" s="35">
        <v>0</v>
      </c>
      <c r="S333" s="35">
        <v>0</v>
      </c>
      <c r="T333" s="35">
        <v>0</v>
      </c>
      <c r="U333" s="35">
        <v>0</v>
      </c>
      <c r="V333" s="35">
        <v>0</v>
      </c>
      <c r="W333" s="35">
        <v>0</v>
      </c>
      <c r="X333" s="35">
        <v>0</v>
      </c>
      <c r="Y333" s="35">
        <v>0</v>
      </c>
      <c r="Z333" s="35">
        <v>0</v>
      </c>
      <c r="AA333" s="35">
        <f>H333+J333+K333+M333+O333+Q333+S333+U333+W333+Y333</f>
        <v>0</v>
      </c>
      <c r="AB333" s="35">
        <f>H333+J333+L333+N333+P333+R333+T333+V333+X333+Z333</f>
        <v>0</v>
      </c>
    </row>
    <row r="334" spans="1:28" ht="15.75" customHeight="1" x14ac:dyDescent="0.25">
      <c r="A334" s="36" t="s">
        <v>543</v>
      </c>
      <c r="B334" s="41" t="s">
        <v>532</v>
      </c>
      <c r="C334" s="38" t="s">
        <v>533</v>
      </c>
      <c r="D334" s="35" t="s">
        <v>48</v>
      </c>
      <c r="E334" s="35" t="s">
        <v>48</v>
      </c>
      <c r="F334" s="35" t="s">
        <v>48</v>
      </c>
      <c r="G334" s="35" t="s">
        <v>48</v>
      </c>
      <c r="H334" s="35" t="s">
        <v>48</v>
      </c>
      <c r="I334" s="35" t="s">
        <v>48</v>
      </c>
      <c r="J334" s="35" t="s">
        <v>48</v>
      </c>
      <c r="K334" s="35" t="s">
        <v>48</v>
      </c>
      <c r="L334" s="35" t="s">
        <v>48</v>
      </c>
      <c r="M334" s="35" t="s">
        <v>48</v>
      </c>
      <c r="N334" s="35" t="s">
        <v>48</v>
      </c>
      <c r="O334" s="35" t="s">
        <v>48</v>
      </c>
      <c r="P334" s="35" t="s">
        <v>48</v>
      </c>
      <c r="Q334" s="35" t="s">
        <v>48</v>
      </c>
      <c r="R334" s="35" t="s">
        <v>48</v>
      </c>
      <c r="S334" s="35" t="s">
        <v>48</v>
      </c>
      <c r="T334" s="35" t="s">
        <v>48</v>
      </c>
      <c r="U334" s="35" t="s">
        <v>48</v>
      </c>
      <c r="V334" s="35" t="s">
        <v>48</v>
      </c>
      <c r="W334" s="35" t="s">
        <v>48</v>
      </c>
      <c r="X334" s="35" t="s">
        <v>48</v>
      </c>
      <c r="Y334" s="35" t="s">
        <v>48</v>
      </c>
      <c r="Z334" s="35" t="s">
        <v>48</v>
      </c>
      <c r="AA334" s="35" t="s">
        <v>48</v>
      </c>
      <c r="AB334" s="35" t="s">
        <v>48</v>
      </c>
    </row>
    <row r="335" spans="1:28" ht="15.75" customHeight="1" x14ac:dyDescent="0.25">
      <c r="A335" s="36" t="s">
        <v>544</v>
      </c>
      <c r="B335" s="45" t="s">
        <v>545</v>
      </c>
      <c r="C335" s="34" t="s">
        <v>48</v>
      </c>
      <c r="D335" s="35" t="s">
        <v>48</v>
      </c>
      <c r="E335" s="35" t="s">
        <v>48</v>
      </c>
      <c r="F335" s="35" t="s">
        <v>48</v>
      </c>
      <c r="G335" s="35" t="s">
        <v>48</v>
      </c>
      <c r="H335" s="35" t="s">
        <v>48</v>
      </c>
      <c r="I335" s="35" t="s">
        <v>48</v>
      </c>
      <c r="J335" s="35" t="s">
        <v>48</v>
      </c>
      <c r="K335" s="35" t="s">
        <v>48</v>
      </c>
      <c r="L335" s="35" t="s">
        <v>48</v>
      </c>
      <c r="M335" s="35" t="s">
        <v>48</v>
      </c>
      <c r="N335" s="35" t="s">
        <v>48</v>
      </c>
      <c r="O335" s="35" t="s">
        <v>48</v>
      </c>
      <c r="P335" s="35" t="s">
        <v>48</v>
      </c>
      <c r="Q335" s="35" t="s">
        <v>48</v>
      </c>
      <c r="R335" s="35" t="s">
        <v>48</v>
      </c>
      <c r="S335" s="35" t="s">
        <v>48</v>
      </c>
      <c r="T335" s="35" t="s">
        <v>48</v>
      </c>
      <c r="U335" s="35" t="s">
        <v>48</v>
      </c>
      <c r="V335" s="35" t="s">
        <v>48</v>
      </c>
      <c r="W335" s="35" t="s">
        <v>48</v>
      </c>
      <c r="X335" s="35" t="s">
        <v>48</v>
      </c>
      <c r="Y335" s="35" t="s">
        <v>48</v>
      </c>
      <c r="Z335" s="35" t="s">
        <v>48</v>
      </c>
      <c r="AA335" s="35" t="s">
        <v>48</v>
      </c>
      <c r="AB335" s="35" t="s">
        <v>48</v>
      </c>
    </row>
    <row r="336" spans="1:28" ht="15.75" customHeight="1" x14ac:dyDescent="0.25">
      <c r="A336" s="36" t="s">
        <v>546</v>
      </c>
      <c r="B336" s="41" t="s">
        <v>530</v>
      </c>
      <c r="C336" s="38" t="s">
        <v>526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35">
        <v>0</v>
      </c>
      <c r="Q336" s="35">
        <v>0</v>
      </c>
      <c r="R336" s="35">
        <v>0</v>
      </c>
      <c r="S336" s="35">
        <v>0</v>
      </c>
      <c r="T336" s="35">
        <v>0</v>
      </c>
      <c r="U336" s="35">
        <v>0</v>
      </c>
      <c r="V336" s="35">
        <v>0</v>
      </c>
      <c r="W336" s="35">
        <v>0</v>
      </c>
      <c r="X336" s="35">
        <v>0</v>
      </c>
      <c r="Y336" s="35">
        <v>0</v>
      </c>
      <c r="Z336" s="35">
        <v>0</v>
      </c>
      <c r="AA336" s="35">
        <f t="shared" ref="AA336" si="102">H336+J336+K336+M336+O336+Q336+S336+U336+W336+Y336</f>
        <v>0</v>
      </c>
      <c r="AB336" s="35">
        <f t="shared" ref="AB336" si="103">H336+J336+L336+N336+P336+R336+T336+V336+X336+Z336</f>
        <v>0</v>
      </c>
    </row>
    <row r="337" spans="1:28" ht="15.75" customHeight="1" x14ac:dyDescent="0.25">
      <c r="A337" s="36" t="s">
        <v>547</v>
      </c>
      <c r="B337" s="41" t="s">
        <v>538</v>
      </c>
      <c r="C337" s="38" t="s">
        <v>516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35">
        <v>0</v>
      </c>
      <c r="Q337" s="35">
        <v>0</v>
      </c>
      <c r="R337" s="35">
        <v>0</v>
      </c>
      <c r="S337" s="35">
        <v>0</v>
      </c>
      <c r="T337" s="35">
        <v>0</v>
      </c>
      <c r="U337" s="35">
        <v>0</v>
      </c>
      <c r="V337" s="35">
        <v>0</v>
      </c>
      <c r="W337" s="35">
        <v>0</v>
      </c>
      <c r="X337" s="35">
        <v>0</v>
      </c>
      <c r="Y337" s="35">
        <v>0</v>
      </c>
      <c r="Z337" s="35">
        <v>0</v>
      </c>
      <c r="AA337" s="35" t="s">
        <v>48</v>
      </c>
      <c r="AB337" s="35" t="s">
        <v>48</v>
      </c>
    </row>
    <row r="338" spans="1:28" ht="15.75" customHeight="1" x14ac:dyDescent="0.25">
      <c r="A338" s="36" t="s">
        <v>548</v>
      </c>
      <c r="B338" s="41" t="s">
        <v>532</v>
      </c>
      <c r="C338" s="38" t="s">
        <v>533</v>
      </c>
      <c r="D338" s="35" t="s">
        <v>48</v>
      </c>
      <c r="E338" s="35" t="s">
        <v>48</v>
      </c>
      <c r="F338" s="35" t="s">
        <v>48</v>
      </c>
      <c r="G338" s="35" t="s">
        <v>48</v>
      </c>
      <c r="H338" s="35" t="s">
        <v>48</v>
      </c>
      <c r="I338" s="35" t="s">
        <v>48</v>
      </c>
      <c r="J338" s="35" t="s">
        <v>48</v>
      </c>
      <c r="K338" s="35" t="s">
        <v>48</v>
      </c>
      <c r="L338" s="35" t="s">
        <v>48</v>
      </c>
      <c r="M338" s="35" t="s">
        <v>48</v>
      </c>
      <c r="N338" s="35" t="s">
        <v>48</v>
      </c>
      <c r="O338" s="35" t="s">
        <v>48</v>
      </c>
      <c r="P338" s="35" t="s">
        <v>48</v>
      </c>
      <c r="Q338" s="35" t="s">
        <v>48</v>
      </c>
      <c r="R338" s="35" t="s">
        <v>48</v>
      </c>
      <c r="S338" s="35" t="s">
        <v>48</v>
      </c>
      <c r="T338" s="35" t="s">
        <v>48</v>
      </c>
      <c r="U338" s="35" t="s">
        <v>48</v>
      </c>
      <c r="V338" s="35" t="s">
        <v>48</v>
      </c>
      <c r="W338" s="35" t="s">
        <v>48</v>
      </c>
      <c r="X338" s="35" t="s">
        <v>48</v>
      </c>
      <c r="Y338" s="35" t="s">
        <v>48</v>
      </c>
      <c r="Z338" s="35" t="s">
        <v>48</v>
      </c>
      <c r="AA338" s="35" t="s">
        <v>48</v>
      </c>
      <c r="AB338" s="35" t="s">
        <v>48</v>
      </c>
    </row>
    <row r="339" spans="1:28" s="21" customFormat="1" x14ac:dyDescent="0.25">
      <c r="A339" s="32" t="s">
        <v>549</v>
      </c>
      <c r="B339" s="33" t="s">
        <v>550</v>
      </c>
      <c r="C339" s="34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x14ac:dyDescent="0.25">
      <c r="A340" s="36" t="s">
        <v>551</v>
      </c>
      <c r="B340" s="45" t="s">
        <v>552</v>
      </c>
      <c r="C340" s="38" t="s">
        <v>526</v>
      </c>
      <c r="D340" s="35">
        <v>1732.8389240000001</v>
      </c>
      <c r="E340" s="35">
        <v>1722.9360369999999</v>
      </c>
      <c r="F340" s="35">
        <v>1711.567763</v>
      </c>
      <c r="G340" s="35">
        <v>1752</v>
      </c>
      <c r="H340" s="35">
        <v>1782.3589918389998</v>
      </c>
      <c r="I340" s="35">
        <v>1734</v>
      </c>
      <c r="J340" s="35">
        <v>1821.6431797630003</v>
      </c>
      <c r="K340" s="35">
        <v>1836.4805000000001</v>
      </c>
      <c r="L340" s="35">
        <v>1826.5758203429998</v>
      </c>
      <c r="M340" s="35">
        <v>1817.8553443455999</v>
      </c>
      <c r="N340" s="35">
        <v>1851.739137</v>
      </c>
      <c r="O340" s="35">
        <v>1827.8020643189989</v>
      </c>
      <c r="P340" s="35">
        <v>1874.9726610000002</v>
      </c>
      <c r="Q340" s="35">
        <v>1835.4902863457994</v>
      </c>
      <c r="R340" s="35">
        <v>1897.643517</v>
      </c>
      <c r="S340" s="35">
        <v>1847.2716870994002</v>
      </c>
      <c r="T340" s="35">
        <v>1920.6916819999997</v>
      </c>
      <c r="U340" s="35">
        <v>1859.128708740101</v>
      </c>
      <c r="V340" s="35">
        <v>1944.2026389999999</v>
      </c>
      <c r="W340" s="35">
        <v>1871.0618366531874</v>
      </c>
      <c r="X340" s="35">
        <f>V340*T340/R340</f>
        <v>1967.8162960518509</v>
      </c>
      <c r="Y340" s="35">
        <v>1883.0715593394707</v>
      </c>
      <c r="Z340" s="35">
        <f>X340*T340/R340</f>
        <v>1991.7167569523222</v>
      </c>
      <c r="AA340" s="35">
        <f t="shared" ref="AA340:AA344" si="104">H340+J340+K340+M340+O340+Q340+S340+U340+W340+Y340</f>
        <v>18382.164158444561</v>
      </c>
      <c r="AB340" s="35">
        <f t="shared" ref="AB340:AB344" si="105">H340+J340+L340+N340+P340+R340+T340+V340+X340+Z340</f>
        <v>18879.360680949172</v>
      </c>
    </row>
    <row r="341" spans="1:28" ht="31.5" x14ac:dyDescent="0.25">
      <c r="A341" s="36" t="s">
        <v>553</v>
      </c>
      <c r="B341" s="41" t="s">
        <v>554</v>
      </c>
      <c r="C341" s="38" t="s">
        <v>526</v>
      </c>
      <c r="D341" s="35">
        <f t="shared" ref="D341:Z341" si="106">D342+D343</f>
        <v>0</v>
      </c>
      <c r="E341" s="35">
        <f t="shared" si="106"/>
        <v>0</v>
      </c>
      <c r="F341" s="35">
        <f t="shared" si="106"/>
        <v>0</v>
      </c>
      <c r="G341" s="35">
        <f t="shared" si="106"/>
        <v>0</v>
      </c>
      <c r="H341" s="35">
        <f t="shared" si="106"/>
        <v>0</v>
      </c>
      <c r="I341" s="35">
        <f t="shared" si="106"/>
        <v>0</v>
      </c>
      <c r="J341" s="35">
        <f t="shared" si="106"/>
        <v>0</v>
      </c>
      <c r="K341" s="35">
        <f t="shared" si="106"/>
        <v>0</v>
      </c>
      <c r="L341" s="35">
        <f t="shared" si="106"/>
        <v>0</v>
      </c>
      <c r="M341" s="35">
        <f t="shared" si="106"/>
        <v>0</v>
      </c>
      <c r="N341" s="35">
        <f t="shared" si="106"/>
        <v>0</v>
      </c>
      <c r="O341" s="35">
        <f t="shared" si="106"/>
        <v>0</v>
      </c>
      <c r="P341" s="35">
        <f t="shared" si="106"/>
        <v>0</v>
      </c>
      <c r="Q341" s="35">
        <f t="shared" si="106"/>
        <v>0</v>
      </c>
      <c r="R341" s="35">
        <f t="shared" si="106"/>
        <v>0</v>
      </c>
      <c r="S341" s="35">
        <f t="shared" si="106"/>
        <v>0</v>
      </c>
      <c r="T341" s="35">
        <f t="shared" si="106"/>
        <v>0</v>
      </c>
      <c r="U341" s="35">
        <f t="shared" si="106"/>
        <v>0</v>
      </c>
      <c r="V341" s="35">
        <f t="shared" si="106"/>
        <v>0</v>
      </c>
      <c r="W341" s="35">
        <f t="shared" si="106"/>
        <v>0</v>
      </c>
      <c r="X341" s="35">
        <f t="shared" si="106"/>
        <v>0</v>
      </c>
      <c r="Y341" s="35">
        <f t="shared" si="106"/>
        <v>0</v>
      </c>
      <c r="Z341" s="35">
        <f t="shared" si="106"/>
        <v>0</v>
      </c>
      <c r="AA341" s="35">
        <f t="shared" si="104"/>
        <v>0</v>
      </c>
      <c r="AB341" s="35">
        <f t="shared" si="105"/>
        <v>0</v>
      </c>
    </row>
    <row r="342" spans="1:28" x14ac:dyDescent="0.25">
      <c r="A342" s="36" t="s">
        <v>555</v>
      </c>
      <c r="B342" s="61" t="s">
        <v>556</v>
      </c>
      <c r="C342" s="38" t="s">
        <v>526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104"/>
        <v>0</v>
      </c>
      <c r="AB342" s="35">
        <f t="shared" si="105"/>
        <v>0</v>
      </c>
    </row>
    <row r="343" spans="1:28" x14ac:dyDescent="0.25">
      <c r="A343" s="36" t="s">
        <v>557</v>
      </c>
      <c r="B343" s="61" t="s">
        <v>558</v>
      </c>
      <c r="C343" s="38" t="s">
        <v>526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104"/>
        <v>0</v>
      </c>
      <c r="AB343" s="35">
        <f t="shared" si="105"/>
        <v>0</v>
      </c>
    </row>
    <row r="344" spans="1:28" x14ac:dyDescent="0.25">
      <c r="A344" s="36" t="s">
        <v>559</v>
      </c>
      <c r="B344" s="45" t="s">
        <v>560</v>
      </c>
      <c r="C344" s="38" t="s">
        <v>526</v>
      </c>
      <c r="D344" s="35">
        <v>257.85969300000011</v>
      </c>
      <c r="E344" s="35">
        <v>251.37200900000016</v>
      </c>
      <c r="F344" s="35">
        <v>250.70704999999998</v>
      </c>
      <c r="G344" s="35">
        <v>252.56105100000002</v>
      </c>
      <c r="H344" s="35">
        <v>258.19400000000002</v>
      </c>
      <c r="I344" s="35">
        <v>236.59330209941135</v>
      </c>
      <c r="J344" s="35">
        <v>247.02049600000009</v>
      </c>
      <c r="K344" s="35">
        <v>256.24860000000001</v>
      </c>
      <c r="L344" s="35">
        <v>243.20521000000031</v>
      </c>
      <c r="M344" s="35">
        <v>260.64379165439993</v>
      </c>
      <c r="N344" s="35">
        <v>241.12662800000021</v>
      </c>
      <c r="O344" s="35">
        <v>262.06995068099997</v>
      </c>
      <c r="P344" s="35">
        <v>238.14388905262831</v>
      </c>
      <c r="Q344" s="35">
        <v>263.17228665419998</v>
      </c>
      <c r="R344" s="35">
        <v>230.98912864151248</v>
      </c>
      <c r="S344" s="35">
        <v>264.86150190060005</v>
      </c>
      <c r="T344" s="35">
        <v>224.16619684481157</v>
      </c>
      <c r="U344" s="35">
        <v>266.56155965699594</v>
      </c>
      <c r="V344" s="35">
        <v>217.26389859795245</v>
      </c>
      <c r="W344" s="35">
        <v>268.27252951784772</v>
      </c>
      <c r="X344" s="35">
        <f>V344</f>
        <v>217.26389859795245</v>
      </c>
      <c r="Y344" s="35">
        <v>269.9944815243191</v>
      </c>
      <c r="Z344" s="35">
        <f>X344</f>
        <v>217.26389859795245</v>
      </c>
      <c r="AA344" s="35">
        <f t="shared" si="104"/>
        <v>2617.0391975893626</v>
      </c>
      <c r="AB344" s="35">
        <f t="shared" si="105"/>
        <v>2334.6372443328105</v>
      </c>
    </row>
    <row r="345" spans="1:28" x14ac:dyDescent="0.25">
      <c r="A345" s="36" t="s">
        <v>561</v>
      </c>
      <c r="B345" s="45" t="s">
        <v>562</v>
      </c>
      <c r="C345" s="38" t="s">
        <v>516</v>
      </c>
      <c r="D345" s="35">
        <v>4.0369925000000002</v>
      </c>
      <c r="E345" s="35">
        <v>4.3722076666666663</v>
      </c>
      <c r="F345" s="35">
        <v>4.8813672499999994</v>
      </c>
      <c r="G345" s="35">
        <v>8</v>
      </c>
      <c r="H345" s="35">
        <v>13.327606250000001</v>
      </c>
      <c r="I345" s="35">
        <v>8</v>
      </c>
      <c r="J345" s="35">
        <v>15.494867583333333</v>
      </c>
      <c r="K345" s="35">
        <v>278.87120000000004</v>
      </c>
      <c r="L345" s="35">
        <v>27.215582083333334</v>
      </c>
      <c r="M345" s="35">
        <v>275.95871162178332</v>
      </c>
      <c r="N345" s="35">
        <v>27.187242416666663</v>
      </c>
      <c r="O345" s="35">
        <v>277.46866668564655</v>
      </c>
      <c r="P345" s="35">
        <v>27.187242416666667</v>
      </c>
      <c r="Q345" s="35">
        <v>278.63577200403455</v>
      </c>
      <c r="R345" s="35">
        <v>27.187242416666667</v>
      </c>
      <c r="S345" s="35">
        <v>280.42423953653514</v>
      </c>
      <c r="T345" s="35">
        <v>27.187242416666667</v>
      </c>
      <c r="U345" s="35">
        <v>280.42423953653514</v>
      </c>
      <c r="V345" s="35">
        <v>27.187242416666667</v>
      </c>
      <c r="W345" s="35">
        <v>280.42423953653514</v>
      </c>
      <c r="X345" s="35">
        <f>V345/T345*V345</f>
        <v>27.187242416666667</v>
      </c>
      <c r="Y345" s="35">
        <v>280.42423953653514</v>
      </c>
      <c r="Z345" s="35">
        <f>X345/V345*X345</f>
        <v>27.187242416666667</v>
      </c>
      <c r="AA345" s="35" t="s">
        <v>48</v>
      </c>
      <c r="AB345" s="35" t="s">
        <v>48</v>
      </c>
    </row>
    <row r="346" spans="1:28" ht="31.5" customHeight="1" x14ac:dyDescent="0.25">
      <c r="A346" s="36" t="s">
        <v>563</v>
      </c>
      <c r="B346" s="41" t="s">
        <v>564</v>
      </c>
      <c r="C346" s="38" t="s">
        <v>516</v>
      </c>
      <c r="D346" s="35">
        <v>0</v>
      </c>
      <c r="E346" s="35">
        <v>4.3722076666666663</v>
      </c>
      <c r="F346" s="35">
        <v>4.8813672499999994</v>
      </c>
      <c r="G346" s="35">
        <v>0</v>
      </c>
      <c r="H346" s="35">
        <v>13.822612333333334</v>
      </c>
      <c r="I346" s="35">
        <v>0</v>
      </c>
      <c r="J346" s="35">
        <v>0</v>
      </c>
      <c r="K346" s="35">
        <v>0</v>
      </c>
      <c r="L346" s="35">
        <f>L347+L348</f>
        <v>0</v>
      </c>
      <c r="M346" s="35">
        <v>0</v>
      </c>
      <c r="N346" s="35">
        <f>N347+N348</f>
        <v>0</v>
      </c>
      <c r="O346" s="35">
        <v>0</v>
      </c>
      <c r="P346" s="35">
        <f>P347+P348</f>
        <v>0</v>
      </c>
      <c r="Q346" s="35">
        <v>0</v>
      </c>
      <c r="R346" s="35">
        <f>R347+R348</f>
        <v>0</v>
      </c>
      <c r="S346" s="35">
        <v>0</v>
      </c>
      <c r="T346" s="35">
        <f>T347+T348</f>
        <v>0</v>
      </c>
      <c r="U346" s="35">
        <v>0</v>
      </c>
      <c r="V346" s="35">
        <f>V347+V348</f>
        <v>0</v>
      </c>
      <c r="W346" s="35">
        <v>0</v>
      </c>
      <c r="X346" s="35">
        <f>X347+X348</f>
        <v>0</v>
      </c>
      <c r="Y346" s="35">
        <v>0</v>
      </c>
      <c r="Z346" s="35">
        <f>Z347+Z348</f>
        <v>0</v>
      </c>
      <c r="AA346" s="35" t="s">
        <v>48</v>
      </c>
      <c r="AB346" s="35" t="s">
        <v>48</v>
      </c>
    </row>
    <row r="347" spans="1:28" ht="15.75" customHeight="1" x14ac:dyDescent="0.25">
      <c r="A347" s="36" t="s">
        <v>565</v>
      </c>
      <c r="B347" s="61" t="s">
        <v>556</v>
      </c>
      <c r="C347" s="38" t="s">
        <v>516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 t="s">
        <v>48</v>
      </c>
      <c r="AB347" s="35" t="s">
        <v>48</v>
      </c>
    </row>
    <row r="348" spans="1:28" ht="15.75" customHeight="1" x14ac:dyDescent="0.25">
      <c r="A348" s="36" t="s">
        <v>566</v>
      </c>
      <c r="B348" s="61" t="s">
        <v>558</v>
      </c>
      <c r="C348" s="38" t="s">
        <v>516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 t="s">
        <v>48</v>
      </c>
      <c r="AB348" s="35" t="s">
        <v>48</v>
      </c>
    </row>
    <row r="349" spans="1:28" x14ac:dyDescent="0.25">
      <c r="A349" s="36" t="s">
        <v>567</v>
      </c>
      <c r="B349" s="45" t="s">
        <v>568</v>
      </c>
      <c r="C349" s="38" t="s">
        <v>569</v>
      </c>
      <c r="D349" s="35">
        <v>190203.70199999999</v>
      </c>
      <c r="E349" s="35">
        <v>192974.97169999999</v>
      </c>
      <c r="F349" s="35">
        <v>193126.69119000001</v>
      </c>
      <c r="G349" s="35">
        <v>194604</v>
      </c>
      <c r="H349" s="35">
        <v>194604</v>
      </c>
      <c r="I349" s="35">
        <v>196185</v>
      </c>
      <c r="J349" s="35">
        <v>195300</v>
      </c>
      <c r="K349" s="35">
        <v>195321.77</v>
      </c>
      <c r="L349" s="35">
        <v>195607.4938</v>
      </c>
      <c r="M349" s="35">
        <v>195343.69</v>
      </c>
      <c r="N349" s="35">
        <v>195620</v>
      </c>
      <c r="O349" s="35">
        <v>195365.62</v>
      </c>
      <c r="P349" s="35">
        <v>195650</v>
      </c>
      <c r="Q349" s="35">
        <v>195387.56</v>
      </c>
      <c r="R349" s="35">
        <v>195680</v>
      </c>
      <c r="S349" s="35">
        <v>195387.56</v>
      </c>
      <c r="T349" s="35">
        <v>195710</v>
      </c>
      <c r="U349" s="35">
        <v>195387.56</v>
      </c>
      <c r="V349" s="35">
        <v>195740</v>
      </c>
      <c r="W349" s="35">
        <v>195387.56</v>
      </c>
      <c r="X349" s="35">
        <v>195740</v>
      </c>
      <c r="Y349" s="35">
        <v>195387.56</v>
      </c>
      <c r="Z349" s="35">
        <v>195740</v>
      </c>
      <c r="AA349" s="34" t="s">
        <v>48</v>
      </c>
      <c r="AB349" s="34" t="s">
        <v>48</v>
      </c>
    </row>
    <row r="350" spans="1:28" ht="31.5" x14ac:dyDescent="0.25">
      <c r="A350" s="36" t="s">
        <v>570</v>
      </c>
      <c r="B350" s="45" t="s">
        <v>571</v>
      </c>
      <c r="C350" s="38" t="s">
        <v>37</v>
      </c>
      <c r="D350" s="35">
        <v>1898.3094089699996</v>
      </c>
      <c r="E350" s="35">
        <v>1965.2532900699996</v>
      </c>
      <c r="F350" s="35">
        <v>2332.8276222599998</v>
      </c>
      <c r="G350" s="35">
        <v>2645.6360712311698</v>
      </c>
      <c r="H350" s="35">
        <v>2675.9787949199995</v>
      </c>
      <c r="I350" s="35">
        <v>2821.3950181553996</v>
      </c>
      <c r="J350" s="35">
        <v>2829.4214303500003</v>
      </c>
      <c r="K350" s="35">
        <v>3010.3439750000002</v>
      </c>
      <c r="L350" s="35">
        <f>L29-L63-L64-L57</f>
        <v>2863.1406577899993</v>
      </c>
      <c r="M350" s="35">
        <v>3206.6121799999992</v>
      </c>
      <c r="N350" s="35">
        <f>N29-N63-N64-N57</f>
        <v>2913.3594304485396</v>
      </c>
      <c r="O350" s="35">
        <v>3343.4918800000005</v>
      </c>
      <c r="P350" s="35">
        <f>P29-P63-P64-P57</f>
        <v>3050.7143038688291</v>
      </c>
      <c r="Q350" s="35">
        <v>3486.1052200000004</v>
      </c>
      <c r="R350" s="35">
        <f>R29-R63-R64-R57</f>
        <v>3233.3518634357551</v>
      </c>
      <c r="S350" s="35">
        <v>3634.6893000000005</v>
      </c>
      <c r="T350" s="35">
        <f>T29-T63-T64-T57</f>
        <v>3439.3040123770543</v>
      </c>
      <c r="U350" s="35">
        <v>3743.7299789999997</v>
      </c>
      <c r="V350" s="35">
        <f>V29-V63-V64-V57</f>
        <v>3624.672520128549</v>
      </c>
      <c r="W350" s="35">
        <v>3856.0418783700002</v>
      </c>
      <c r="X350" s="35">
        <f>X29-X63-X64-X57</f>
        <v>3733.4126957324061</v>
      </c>
      <c r="Y350" s="35">
        <v>3971.7231347211</v>
      </c>
      <c r="Z350" s="35">
        <f>Z29-Z63-Z64-Z57</f>
        <v>3845.4150766043781</v>
      </c>
      <c r="AA350" s="35">
        <f>H350+J350+K350+M350+O350+Q350+S350+U350+W350+Y350</f>
        <v>33758.1377723611</v>
      </c>
      <c r="AB350" s="35">
        <f>H350+J350+L350+N350+P350+R350+T350+V350+X350+Z350</f>
        <v>32208.77078565551</v>
      </c>
    </row>
    <row r="351" spans="1:28" s="21" customFormat="1" x14ac:dyDescent="0.25">
      <c r="A351" s="32" t="s">
        <v>572</v>
      </c>
      <c r="B351" s="33" t="s">
        <v>573</v>
      </c>
      <c r="C351" s="34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x14ac:dyDescent="0.25">
      <c r="A352" s="36" t="s">
        <v>574</v>
      </c>
      <c r="B352" s="45" t="s">
        <v>575</v>
      </c>
      <c r="C352" s="38" t="s">
        <v>526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0</v>
      </c>
    </row>
    <row r="353" spans="1:28" ht="15.75" customHeight="1" x14ac:dyDescent="0.25">
      <c r="A353" s="36" t="s">
        <v>576</v>
      </c>
      <c r="B353" s="45" t="s">
        <v>577</v>
      </c>
      <c r="C353" s="38" t="s">
        <v>519</v>
      </c>
      <c r="D353" s="35" t="s">
        <v>48</v>
      </c>
      <c r="E353" s="35" t="s">
        <v>48</v>
      </c>
      <c r="F353" s="35" t="s">
        <v>48</v>
      </c>
      <c r="G353" s="35" t="s">
        <v>48</v>
      </c>
      <c r="H353" s="35" t="s">
        <v>48</v>
      </c>
      <c r="I353" s="35" t="s">
        <v>48</v>
      </c>
      <c r="J353" s="35" t="s">
        <v>48</v>
      </c>
      <c r="K353" s="35" t="s">
        <v>48</v>
      </c>
      <c r="L353" s="35" t="s">
        <v>48</v>
      </c>
      <c r="M353" s="35" t="s">
        <v>48</v>
      </c>
      <c r="N353" s="35" t="s">
        <v>48</v>
      </c>
      <c r="O353" s="35" t="s">
        <v>48</v>
      </c>
      <c r="P353" s="35" t="s">
        <v>48</v>
      </c>
      <c r="Q353" s="35" t="s">
        <v>48</v>
      </c>
      <c r="R353" s="35" t="s">
        <v>48</v>
      </c>
      <c r="S353" s="35" t="s">
        <v>48</v>
      </c>
      <c r="T353" s="35" t="s">
        <v>48</v>
      </c>
      <c r="U353" s="35" t="s">
        <v>48</v>
      </c>
      <c r="V353" s="35" t="s">
        <v>48</v>
      </c>
      <c r="W353" s="35" t="s">
        <v>48</v>
      </c>
      <c r="X353" s="35" t="s">
        <v>48</v>
      </c>
      <c r="Y353" s="35" t="s">
        <v>48</v>
      </c>
      <c r="Z353" s="35" t="s">
        <v>48</v>
      </c>
      <c r="AA353" s="35" t="s">
        <v>48</v>
      </c>
      <c r="AB353" s="35" t="s">
        <v>48</v>
      </c>
    </row>
    <row r="354" spans="1:28" ht="47.25" x14ac:dyDescent="0.25">
      <c r="A354" s="36" t="s">
        <v>578</v>
      </c>
      <c r="B354" s="45" t="s">
        <v>579</v>
      </c>
      <c r="C354" s="38" t="s">
        <v>37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0</v>
      </c>
    </row>
    <row r="355" spans="1:28" ht="31.5" customHeight="1" x14ac:dyDescent="0.25">
      <c r="A355" s="36" t="s">
        <v>580</v>
      </c>
      <c r="B355" s="45" t="s">
        <v>581</v>
      </c>
      <c r="C355" s="38" t="s">
        <v>37</v>
      </c>
      <c r="D355" s="35" t="s">
        <v>48</v>
      </c>
      <c r="E355" s="35" t="s">
        <v>48</v>
      </c>
      <c r="F355" s="35" t="s">
        <v>48</v>
      </c>
      <c r="G355" s="35" t="s">
        <v>48</v>
      </c>
      <c r="H355" s="35" t="s">
        <v>48</v>
      </c>
      <c r="I355" s="35" t="s">
        <v>48</v>
      </c>
      <c r="J355" s="35" t="s">
        <v>48</v>
      </c>
      <c r="K355" s="35" t="s">
        <v>48</v>
      </c>
      <c r="L355" s="35" t="s">
        <v>48</v>
      </c>
      <c r="M355" s="35" t="s">
        <v>48</v>
      </c>
      <c r="N355" s="35" t="s">
        <v>48</v>
      </c>
      <c r="O355" s="35" t="s">
        <v>48</v>
      </c>
      <c r="P355" s="35" t="s">
        <v>48</v>
      </c>
      <c r="Q355" s="35" t="s">
        <v>48</v>
      </c>
      <c r="R355" s="35" t="s">
        <v>48</v>
      </c>
      <c r="S355" s="35" t="s">
        <v>48</v>
      </c>
      <c r="T355" s="35" t="s">
        <v>48</v>
      </c>
      <c r="U355" s="35" t="s">
        <v>48</v>
      </c>
      <c r="V355" s="35" t="s">
        <v>48</v>
      </c>
      <c r="W355" s="35" t="s">
        <v>48</v>
      </c>
      <c r="X355" s="35" t="s">
        <v>48</v>
      </c>
      <c r="Y355" s="35" t="s">
        <v>48</v>
      </c>
      <c r="Z355" s="35" t="s">
        <v>48</v>
      </c>
      <c r="AA355" s="35" t="s">
        <v>48</v>
      </c>
      <c r="AB355" s="35" t="s">
        <v>48</v>
      </c>
    </row>
    <row r="356" spans="1:28" s="21" customFormat="1" ht="15.75" customHeight="1" x14ac:dyDescent="0.25">
      <c r="A356" s="32" t="s">
        <v>582</v>
      </c>
      <c r="B356" s="33" t="s">
        <v>583</v>
      </c>
      <c r="C356" s="34" t="s">
        <v>48</v>
      </c>
      <c r="D356" s="35" t="s">
        <v>48</v>
      </c>
      <c r="E356" s="35" t="s">
        <v>48</v>
      </c>
      <c r="F356" s="35" t="s">
        <v>48</v>
      </c>
      <c r="G356" s="35" t="s">
        <v>48</v>
      </c>
      <c r="H356" s="35" t="s">
        <v>48</v>
      </c>
      <c r="I356" s="35" t="s">
        <v>48</v>
      </c>
      <c r="J356" s="35" t="s">
        <v>48</v>
      </c>
      <c r="K356" s="35" t="s">
        <v>48</v>
      </c>
      <c r="L356" s="35" t="s">
        <v>48</v>
      </c>
      <c r="M356" s="35" t="s">
        <v>48</v>
      </c>
      <c r="N356" s="35" t="s">
        <v>48</v>
      </c>
      <c r="O356" s="35" t="s">
        <v>48</v>
      </c>
      <c r="P356" s="35" t="s">
        <v>48</v>
      </c>
      <c r="Q356" s="35" t="s">
        <v>48</v>
      </c>
      <c r="R356" s="35" t="s">
        <v>48</v>
      </c>
      <c r="S356" s="35" t="s">
        <v>48</v>
      </c>
      <c r="T356" s="35" t="s">
        <v>48</v>
      </c>
      <c r="U356" s="35" t="s">
        <v>48</v>
      </c>
      <c r="V356" s="35" t="s">
        <v>48</v>
      </c>
      <c r="W356" s="35" t="s">
        <v>48</v>
      </c>
      <c r="X356" s="35" t="s">
        <v>48</v>
      </c>
      <c r="Y356" s="35" t="s">
        <v>48</v>
      </c>
      <c r="Z356" s="35" t="s">
        <v>48</v>
      </c>
      <c r="AA356" s="35" t="s">
        <v>48</v>
      </c>
      <c r="AB356" s="35" t="s">
        <v>48</v>
      </c>
    </row>
    <row r="357" spans="1:28" ht="18" customHeight="1" x14ac:dyDescent="0.25">
      <c r="A357" s="36" t="s">
        <v>584</v>
      </c>
      <c r="B357" s="45" t="s">
        <v>585</v>
      </c>
      <c r="C357" s="38" t="s">
        <v>516</v>
      </c>
      <c r="D357" s="35" t="s">
        <v>48</v>
      </c>
      <c r="E357" s="35" t="s">
        <v>48</v>
      </c>
      <c r="F357" s="35" t="s">
        <v>48</v>
      </c>
      <c r="G357" s="35" t="s">
        <v>48</v>
      </c>
      <c r="H357" s="35" t="s">
        <v>48</v>
      </c>
      <c r="I357" s="35" t="s">
        <v>48</v>
      </c>
      <c r="J357" s="35" t="s">
        <v>48</v>
      </c>
      <c r="K357" s="35" t="s">
        <v>48</v>
      </c>
      <c r="L357" s="35" t="s">
        <v>48</v>
      </c>
      <c r="M357" s="35" t="s">
        <v>48</v>
      </c>
      <c r="N357" s="35" t="s">
        <v>48</v>
      </c>
      <c r="O357" s="35" t="s">
        <v>48</v>
      </c>
      <c r="P357" s="35" t="s">
        <v>48</v>
      </c>
      <c r="Q357" s="35" t="s">
        <v>48</v>
      </c>
      <c r="R357" s="35" t="s">
        <v>48</v>
      </c>
      <c r="S357" s="35" t="s">
        <v>48</v>
      </c>
      <c r="T357" s="35" t="s">
        <v>48</v>
      </c>
      <c r="U357" s="35" t="s">
        <v>48</v>
      </c>
      <c r="V357" s="35" t="s">
        <v>48</v>
      </c>
      <c r="W357" s="35" t="s">
        <v>48</v>
      </c>
      <c r="X357" s="35" t="s">
        <v>48</v>
      </c>
      <c r="Y357" s="35" t="s">
        <v>48</v>
      </c>
      <c r="Z357" s="35" t="s">
        <v>48</v>
      </c>
      <c r="AA357" s="35" t="s">
        <v>48</v>
      </c>
      <c r="AB357" s="35" t="s">
        <v>48</v>
      </c>
    </row>
    <row r="358" spans="1:28" ht="47.25" customHeight="1" x14ac:dyDescent="0.25">
      <c r="A358" s="36" t="s">
        <v>586</v>
      </c>
      <c r="B358" s="41" t="s">
        <v>587</v>
      </c>
      <c r="C358" s="38" t="s">
        <v>516</v>
      </c>
      <c r="D358" s="35" t="s">
        <v>48</v>
      </c>
      <c r="E358" s="35" t="s">
        <v>48</v>
      </c>
      <c r="F358" s="35" t="s">
        <v>48</v>
      </c>
      <c r="G358" s="35" t="s">
        <v>48</v>
      </c>
      <c r="H358" s="35" t="s">
        <v>48</v>
      </c>
      <c r="I358" s="35" t="s">
        <v>48</v>
      </c>
      <c r="J358" s="35" t="s">
        <v>48</v>
      </c>
      <c r="K358" s="35" t="s">
        <v>48</v>
      </c>
      <c r="L358" s="35" t="s">
        <v>48</v>
      </c>
      <c r="M358" s="35" t="s">
        <v>48</v>
      </c>
      <c r="N358" s="35" t="s">
        <v>48</v>
      </c>
      <c r="O358" s="35" t="s">
        <v>48</v>
      </c>
      <c r="P358" s="35" t="s">
        <v>48</v>
      </c>
      <c r="Q358" s="35" t="s">
        <v>48</v>
      </c>
      <c r="R358" s="35" t="s">
        <v>48</v>
      </c>
      <c r="S358" s="35" t="s">
        <v>48</v>
      </c>
      <c r="T358" s="35" t="s">
        <v>48</v>
      </c>
      <c r="U358" s="35" t="s">
        <v>48</v>
      </c>
      <c r="V358" s="35" t="s">
        <v>48</v>
      </c>
      <c r="W358" s="35" t="s">
        <v>48</v>
      </c>
      <c r="X358" s="35" t="s">
        <v>48</v>
      </c>
      <c r="Y358" s="35" t="s">
        <v>48</v>
      </c>
      <c r="Z358" s="35" t="s">
        <v>48</v>
      </c>
      <c r="AA358" s="35" t="s">
        <v>48</v>
      </c>
      <c r="AB358" s="35" t="s">
        <v>48</v>
      </c>
    </row>
    <row r="359" spans="1:28" ht="47.25" customHeight="1" x14ac:dyDescent="0.25">
      <c r="A359" s="36" t="s">
        <v>588</v>
      </c>
      <c r="B359" s="41" t="s">
        <v>589</v>
      </c>
      <c r="C359" s="38" t="s">
        <v>516</v>
      </c>
      <c r="D359" s="35" t="s">
        <v>48</v>
      </c>
      <c r="E359" s="35" t="s">
        <v>48</v>
      </c>
      <c r="F359" s="35" t="s">
        <v>48</v>
      </c>
      <c r="G359" s="35" t="s">
        <v>48</v>
      </c>
      <c r="H359" s="35" t="s">
        <v>48</v>
      </c>
      <c r="I359" s="35" t="s">
        <v>48</v>
      </c>
      <c r="J359" s="35" t="s">
        <v>48</v>
      </c>
      <c r="K359" s="35" t="s">
        <v>48</v>
      </c>
      <c r="L359" s="35" t="s">
        <v>48</v>
      </c>
      <c r="M359" s="35" t="s">
        <v>48</v>
      </c>
      <c r="N359" s="35" t="s">
        <v>48</v>
      </c>
      <c r="O359" s="35" t="s">
        <v>48</v>
      </c>
      <c r="P359" s="35" t="s">
        <v>48</v>
      </c>
      <c r="Q359" s="35" t="s">
        <v>48</v>
      </c>
      <c r="R359" s="35" t="s">
        <v>48</v>
      </c>
      <c r="S359" s="35" t="s">
        <v>48</v>
      </c>
      <c r="T359" s="35" t="s">
        <v>48</v>
      </c>
      <c r="U359" s="35" t="s">
        <v>48</v>
      </c>
      <c r="V359" s="35" t="s">
        <v>48</v>
      </c>
      <c r="W359" s="35" t="s">
        <v>48</v>
      </c>
      <c r="X359" s="35" t="s">
        <v>48</v>
      </c>
      <c r="Y359" s="35" t="s">
        <v>48</v>
      </c>
      <c r="Z359" s="35" t="s">
        <v>48</v>
      </c>
      <c r="AA359" s="35" t="s">
        <v>48</v>
      </c>
      <c r="AB359" s="35" t="s">
        <v>48</v>
      </c>
    </row>
    <row r="360" spans="1:28" ht="31.5" customHeight="1" x14ac:dyDescent="0.25">
      <c r="A360" s="36" t="s">
        <v>590</v>
      </c>
      <c r="B360" s="41" t="s">
        <v>591</v>
      </c>
      <c r="C360" s="38" t="s">
        <v>516</v>
      </c>
      <c r="D360" s="35" t="s">
        <v>48</v>
      </c>
      <c r="E360" s="35" t="s">
        <v>48</v>
      </c>
      <c r="F360" s="35" t="s">
        <v>48</v>
      </c>
      <c r="G360" s="35" t="s">
        <v>48</v>
      </c>
      <c r="H360" s="35" t="s">
        <v>48</v>
      </c>
      <c r="I360" s="35" t="s">
        <v>48</v>
      </c>
      <c r="J360" s="35" t="s">
        <v>48</v>
      </c>
      <c r="K360" s="35" t="s">
        <v>48</v>
      </c>
      <c r="L360" s="35" t="s">
        <v>48</v>
      </c>
      <c r="M360" s="35" t="s">
        <v>48</v>
      </c>
      <c r="N360" s="35" t="s">
        <v>48</v>
      </c>
      <c r="O360" s="35" t="s">
        <v>48</v>
      </c>
      <c r="P360" s="35" t="s">
        <v>48</v>
      </c>
      <c r="Q360" s="35" t="s">
        <v>48</v>
      </c>
      <c r="R360" s="35" t="s">
        <v>48</v>
      </c>
      <c r="S360" s="35" t="s">
        <v>48</v>
      </c>
      <c r="T360" s="35" t="s">
        <v>48</v>
      </c>
      <c r="U360" s="35" t="s">
        <v>48</v>
      </c>
      <c r="V360" s="35" t="s">
        <v>48</v>
      </c>
      <c r="W360" s="35" t="s">
        <v>48</v>
      </c>
      <c r="X360" s="35" t="s">
        <v>48</v>
      </c>
      <c r="Y360" s="35" t="s">
        <v>48</v>
      </c>
      <c r="Z360" s="35" t="s">
        <v>48</v>
      </c>
      <c r="AA360" s="35" t="s">
        <v>48</v>
      </c>
      <c r="AB360" s="35" t="s">
        <v>48</v>
      </c>
    </row>
    <row r="361" spans="1:28" ht="15.75" customHeight="1" x14ac:dyDescent="0.25">
      <c r="A361" s="36" t="s">
        <v>592</v>
      </c>
      <c r="B361" s="45" t="s">
        <v>593</v>
      </c>
      <c r="C361" s="38" t="s">
        <v>526</v>
      </c>
      <c r="D361" s="35" t="s">
        <v>48</v>
      </c>
      <c r="E361" s="35" t="s">
        <v>48</v>
      </c>
      <c r="F361" s="35" t="s">
        <v>48</v>
      </c>
      <c r="G361" s="35" t="s">
        <v>48</v>
      </c>
      <c r="H361" s="35" t="s">
        <v>48</v>
      </c>
      <c r="I361" s="35" t="s">
        <v>48</v>
      </c>
      <c r="J361" s="35" t="s">
        <v>48</v>
      </c>
      <c r="K361" s="35" t="s">
        <v>48</v>
      </c>
      <c r="L361" s="35" t="s">
        <v>48</v>
      </c>
      <c r="M361" s="35" t="s">
        <v>48</v>
      </c>
      <c r="N361" s="35" t="s">
        <v>48</v>
      </c>
      <c r="O361" s="35" t="s">
        <v>48</v>
      </c>
      <c r="P361" s="35" t="s">
        <v>48</v>
      </c>
      <c r="Q361" s="35" t="s">
        <v>48</v>
      </c>
      <c r="R361" s="35" t="s">
        <v>48</v>
      </c>
      <c r="S361" s="35" t="s">
        <v>48</v>
      </c>
      <c r="T361" s="35" t="s">
        <v>48</v>
      </c>
      <c r="U361" s="35" t="s">
        <v>48</v>
      </c>
      <c r="V361" s="35" t="s">
        <v>48</v>
      </c>
      <c r="W361" s="35" t="s">
        <v>48</v>
      </c>
      <c r="X361" s="35" t="s">
        <v>48</v>
      </c>
      <c r="Y361" s="35" t="s">
        <v>48</v>
      </c>
      <c r="Z361" s="35" t="s">
        <v>48</v>
      </c>
      <c r="AA361" s="35" t="s">
        <v>48</v>
      </c>
      <c r="AB361" s="35" t="s">
        <v>48</v>
      </c>
    </row>
    <row r="362" spans="1:28" ht="31.5" customHeight="1" x14ac:dyDescent="0.25">
      <c r="A362" s="36" t="s">
        <v>594</v>
      </c>
      <c r="B362" s="41" t="s">
        <v>595</v>
      </c>
      <c r="C362" s="38" t="s">
        <v>526</v>
      </c>
      <c r="D362" s="35" t="s">
        <v>48</v>
      </c>
      <c r="E362" s="35" t="s">
        <v>48</v>
      </c>
      <c r="F362" s="35" t="s">
        <v>48</v>
      </c>
      <c r="G362" s="35" t="s">
        <v>48</v>
      </c>
      <c r="H362" s="35" t="s">
        <v>48</v>
      </c>
      <c r="I362" s="35" t="s">
        <v>48</v>
      </c>
      <c r="J362" s="35" t="s">
        <v>48</v>
      </c>
      <c r="K362" s="35" t="s">
        <v>48</v>
      </c>
      <c r="L362" s="35" t="s">
        <v>48</v>
      </c>
      <c r="M362" s="35" t="s">
        <v>48</v>
      </c>
      <c r="N362" s="35" t="s">
        <v>48</v>
      </c>
      <c r="O362" s="35" t="s">
        <v>48</v>
      </c>
      <c r="P362" s="35" t="s">
        <v>48</v>
      </c>
      <c r="Q362" s="35" t="s">
        <v>48</v>
      </c>
      <c r="R362" s="35" t="s">
        <v>48</v>
      </c>
      <c r="S362" s="35" t="s">
        <v>48</v>
      </c>
      <c r="T362" s="35" t="s">
        <v>48</v>
      </c>
      <c r="U362" s="35" t="s">
        <v>48</v>
      </c>
      <c r="V362" s="35" t="s">
        <v>48</v>
      </c>
      <c r="W362" s="35" t="s">
        <v>48</v>
      </c>
      <c r="X362" s="35" t="s">
        <v>48</v>
      </c>
      <c r="Y362" s="35" t="s">
        <v>48</v>
      </c>
      <c r="Z362" s="35" t="s">
        <v>48</v>
      </c>
      <c r="AA362" s="35" t="s">
        <v>48</v>
      </c>
      <c r="AB362" s="35" t="s">
        <v>48</v>
      </c>
    </row>
    <row r="363" spans="1:28" ht="15.75" customHeight="1" x14ac:dyDescent="0.25">
      <c r="A363" s="36" t="s">
        <v>596</v>
      </c>
      <c r="B363" s="41" t="s">
        <v>597</v>
      </c>
      <c r="C363" s="38" t="s">
        <v>526</v>
      </c>
      <c r="D363" s="35" t="s">
        <v>48</v>
      </c>
      <c r="E363" s="35" t="s">
        <v>48</v>
      </c>
      <c r="F363" s="35" t="s">
        <v>48</v>
      </c>
      <c r="G363" s="35" t="s">
        <v>48</v>
      </c>
      <c r="H363" s="35" t="s">
        <v>48</v>
      </c>
      <c r="I363" s="35" t="s">
        <v>48</v>
      </c>
      <c r="J363" s="35" t="s">
        <v>48</v>
      </c>
      <c r="K363" s="35" t="s">
        <v>48</v>
      </c>
      <c r="L363" s="35" t="s">
        <v>48</v>
      </c>
      <c r="M363" s="35" t="s">
        <v>48</v>
      </c>
      <c r="N363" s="35" t="s">
        <v>48</v>
      </c>
      <c r="O363" s="35" t="s">
        <v>48</v>
      </c>
      <c r="P363" s="35" t="s">
        <v>48</v>
      </c>
      <c r="Q363" s="35" t="s">
        <v>48</v>
      </c>
      <c r="R363" s="35" t="s">
        <v>48</v>
      </c>
      <c r="S363" s="35" t="s">
        <v>48</v>
      </c>
      <c r="T363" s="35" t="s">
        <v>48</v>
      </c>
      <c r="U363" s="35" t="s">
        <v>48</v>
      </c>
      <c r="V363" s="35" t="s">
        <v>48</v>
      </c>
      <c r="W363" s="35" t="s">
        <v>48</v>
      </c>
      <c r="X363" s="35" t="s">
        <v>48</v>
      </c>
      <c r="Y363" s="35" t="s">
        <v>48</v>
      </c>
      <c r="Z363" s="35" t="s">
        <v>48</v>
      </c>
      <c r="AA363" s="35" t="s">
        <v>48</v>
      </c>
      <c r="AB363" s="35" t="s">
        <v>48</v>
      </c>
    </row>
    <row r="364" spans="1:28" ht="31.5" customHeight="1" x14ac:dyDescent="0.25">
      <c r="A364" s="36" t="s">
        <v>598</v>
      </c>
      <c r="B364" s="45" t="s">
        <v>599</v>
      </c>
      <c r="C364" s="38" t="s">
        <v>37</v>
      </c>
      <c r="D364" s="35" t="s">
        <v>48</v>
      </c>
      <c r="E364" s="35" t="s">
        <v>48</v>
      </c>
      <c r="F364" s="35" t="s">
        <v>48</v>
      </c>
      <c r="G364" s="35" t="s">
        <v>48</v>
      </c>
      <c r="H364" s="35" t="s">
        <v>48</v>
      </c>
      <c r="I364" s="35" t="s">
        <v>48</v>
      </c>
      <c r="J364" s="35" t="s">
        <v>48</v>
      </c>
      <c r="K364" s="35" t="s">
        <v>48</v>
      </c>
      <c r="L364" s="35" t="s">
        <v>48</v>
      </c>
      <c r="M364" s="35" t="s">
        <v>48</v>
      </c>
      <c r="N364" s="35" t="s">
        <v>48</v>
      </c>
      <c r="O364" s="35" t="s">
        <v>48</v>
      </c>
      <c r="P364" s="35" t="s">
        <v>48</v>
      </c>
      <c r="Q364" s="35" t="s">
        <v>48</v>
      </c>
      <c r="R364" s="35" t="s">
        <v>48</v>
      </c>
      <c r="S364" s="35" t="s">
        <v>48</v>
      </c>
      <c r="T364" s="35" t="s">
        <v>48</v>
      </c>
      <c r="U364" s="35" t="s">
        <v>48</v>
      </c>
      <c r="V364" s="35" t="s">
        <v>48</v>
      </c>
      <c r="W364" s="35" t="s">
        <v>48</v>
      </c>
      <c r="X364" s="35" t="s">
        <v>48</v>
      </c>
      <c r="Y364" s="35" t="s">
        <v>48</v>
      </c>
      <c r="Z364" s="35" t="s">
        <v>48</v>
      </c>
      <c r="AA364" s="35" t="s">
        <v>48</v>
      </c>
      <c r="AB364" s="35" t="s">
        <v>48</v>
      </c>
    </row>
    <row r="365" spans="1:28" ht="15.75" customHeight="1" x14ac:dyDescent="0.25">
      <c r="A365" s="36" t="s">
        <v>600</v>
      </c>
      <c r="B365" s="41" t="s">
        <v>601</v>
      </c>
      <c r="C365" s="38" t="s">
        <v>37</v>
      </c>
      <c r="D365" s="35" t="s">
        <v>48</v>
      </c>
      <c r="E365" s="35" t="s">
        <v>48</v>
      </c>
      <c r="F365" s="35" t="s">
        <v>48</v>
      </c>
      <c r="G365" s="35" t="s">
        <v>48</v>
      </c>
      <c r="H365" s="35" t="s">
        <v>48</v>
      </c>
      <c r="I365" s="35" t="s">
        <v>48</v>
      </c>
      <c r="J365" s="35" t="s">
        <v>48</v>
      </c>
      <c r="K365" s="35" t="s">
        <v>48</v>
      </c>
      <c r="L365" s="35" t="s">
        <v>48</v>
      </c>
      <c r="M365" s="35" t="s">
        <v>48</v>
      </c>
      <c r="N365" s="35" t="s">
        <v>48</v>
      </c>
      <c r="O365" s="35" t="s">
        <v>48</v>
      </c>
      <c r="P365" s="35" t="s">
        <v>48</v>
      </c>
      <c r="Q365" s="35" t="s">
        <v>48</v>
      </c>
      <c r="R365" s="35" t="s">
        <v>48</v>
      </c>
      <c r="S365" s="35" t="s">
        <v>48</v>
      </c>
      <c r="T365" s="35" t="s">
        <v>48</v>
      </c>
      <c r="U365" s="35" t="s">
        <v>48</v>
      </c>
      <c r="V365" s="35" t="s">
        <v>48</v>
      </c>
      <c r="W365" s="35" t="s">
        <v>48</v>
      </c>
      <c r="X365" s="35" t="s">
        <v>48</v>
      </c>
      <c r="Y365" s="35" t="s">
        <v>48</v>
      </c>
      <c r="Z365" s="35" t="s">
        <v>48</v>
      </c>
      <c r="AA365" s="35" t="s">
        <v>48</v>
      </c>
      <c r="AB365" s="35" t="s">
        <v>48</v>
      </c>
    </row>
    <row r="366" spans="1:28" ht="15.75" customHeight="1" x14ac:dyDescent="0.25">
      <c r="A366" s="36" t="s">
        <v>602</v>
      </c>
      <c r="B366" s="41" t="s">
        <v>64</v>
      </c>
      <c r="C366" s="38" t="s">
        <v>37</v>
      </c>
      <c r="D366" s="35" t="s">
        <v>48</v>
      </c>
      <c r="E366" s="35" t="s">
        <v>48</v>
      </c>
      <c r="F366" s="35" t="s">
        <v>48</v>
      </c>
      <c r="G366" s="35" t="s">
        <v>48</v>
      </c>
      <c r="H366" s="35" t="s">
        <v>48</v>
      </c>
      <c r="I366" s="35" t="s">
        <v>48</v>
      </c>
      <c r="J366" s="35" t="s">
        <v>48</v>
      </c>
      <c r="K366" s="35" t="s">
        <v>48</v>
      </c>
      <c r="L366" s="35" t="s">
        <v>48</v>
      </c>
      <c r="M366" s="35" t="s">
        <v>48</v>
      </c>
      <c r="N366" s="35" t="s">
        <v>48</v>
      </c>
      <c r="O366" s="35" t="s">
        <v>48</v>
      </c>
      <c r="P366" s="35" t="s">
        <v>48</v>
      </c>
      <c r="Q366" s="35" t="s">
        <v>48</v>
      </c>
      <c r="R366" s="35" t="s">
        <v>48</v>
      </c>
      <c r="S366" s="35" t="s">
        <v>48</v>
      </c>
      <c r="T366" s="35" t="s">
        <v>48</v>
      </c>
      <c r="U366" s="35" t="s">
        <v>48</v>
      </c>
      <c r="V366" s="35" t="s">
        <v>48</v>
      </c>
      <c r="W366" s="35" t="s">
        <v>48</v>
      </c>
      <c r="X366" s="35" t="s">
        <v>48</v>
      </c>
      <c r="Y366" s="35" t="s">
        <v>48</v>
      </c>
      <c r="Z366" s="35" t="s">
        <v>48</v>
      </c>
      <c r="AA366" s="35" t="s">
        <v>48</v>
      </c>
      <c r="AB366" s="35" t="s">
        <v>48</v>
      </c>
    </row>
    <row r="367" spans="1:28" s="21" customFormat="1" x14ac:dyDescent="0.25">
      <c r="A367" s="32" t="s">
        <v>603</v>
      </c>
      <c r="B367" s="33" t="s">
        <v>604</v>
      </c>
      <c r="C367" s="34" t="s">
        <v>605</v>
      </c>
      <c r="D367" s="35">
        <v>2473.2000000000007</v>
      </c>
      <c r="E367" s="35">
        <v>2404.5</v>
      </c>
      <c r="F367" s="35">
        <v>2377.3000000000002</v>
      </c>
      <c r="G367" s="35">
        <v>2383.3000000000002</v>
      </c>
      <c r="H367" s="35">
        <v>2288.4175000000005</v>
      </c>
      <c r="I367" s="35">
        <v>2376.3000000000002</v>
      </c>
      <c r="J367" s="35">
        <v>2296.4775</v>
      </c>
      <c r="K367" s="35">
        <v>2291.3000000000002</v>
      </c>
      <c r="L367" s="35">
        <v>2269.2800000000002</v>
      </c>
      <c r="M367" s="35">
        <v>2291.3000000000002</v>
      </c>
      <c r="N367" s="35">
        <v>2291.3000000000002</v>
      </c>
      <c r="O367" s="35">
        <v>2291.3000000000002</v>
      </c>
      <c r="P367" s="35">
        <v>2291.3000000000002</v>
      </c>
      <c r="Q367" s="35">
        <v>2291.3000000000002</v>
      </c>
      <c r="R367" s="35">
        <v>2291.3000000000002</v>
      </c>
      <c r="S367" s="35">
        <v>2291.3000000000002</v>
      </c>
      <c r="T367" s="35">
        <v>2291.3000000000002</v>
      </c>
      <c r="U367" s="35">
        <v>2291.3000000000002</v>
      </c>
      <c r="V367" s="35">
        <v>2291.3000000000002</v>
      </c>
      <c r="W367" s="35">
        <v>2291.3000000000002</v>
      </c>
      <c r="X367" s="35">
        <f>V367</f>
        <v>2291.3000000000002</v>
      </c>
      <c r="Y367" s="35">
        <v>2291.3000000000002</v>
      </c>
      <c r="Z367" s="35">
        <f>X367</f>
        <v>2291.3000000000002</v>
      </c>
      <c r="AA367" s="34" t="s">
        <v>48</v>
      </c>
      <c r="AB367" s="34" t="s">
        <v>48</v>
      </c>
    </row>
    <row r="368" spans="1:28" s="66" customFormat="1" ht="32.25" customHeight="1" x14ac:dyDescent="0.3">
      <c r="A368" s="62"/>
      <c r="B368" s="63" t="s">
        <v>606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hidden="1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3" customFormat="1" ht="36" customHeight="1" x14ac:dyDescent="0.2">
      <c r="A370" s="88" t="s">
        <v>11</v>
      </c>
      <c r="B370" s="89" t="s">
        <v>12</v>
      </c>
      <c r="C370" s="90" t="s">
        <v>13</v>
      </c>
      <c r="D370" s="71" t="s">
        <v>14</v>
      </c>
      <c r="E370" s="71" t="s">
        <v>15</v>
      </c>
      <c r="F370" s="71" t="s">
        <v>16</v>
      </c>
      <c r="G370" s="87" t="s">
        <v>17</v>
      </c>
      <c r="H370" s="87"/>
      <c r="I370" s="87" t="s">
        <v>18</v>
      </c>
      <c r="J370" s="87"/>
      <c r="K370" s="87" t="s">
        <v>19</v>
      </c>
      <c r="L370" s="87"/>
      <c r="M370" s="87" t="s">
        <v>20</v>
      </c>
      <c r="N370" s="87"/>
      <c r="O370" s="87" t="s">
        <v>21</v>
      </c>
      <c r="P370" s="87"/>
      <c r="Q370" s="87" t="s">
        <v>22</v>
      </c>
      <c r="R370" s="87"/>
      <c r="S370" s="87" t="s">
        <v>23</v>
      </c>
      <c r="T370" s="87"/>
      <c r="U370" s="87" t="s">
        <v>24</v>
      </c>
      <c r="V370" s="87"/>
      <c r="W370" s="87" t="s">
        <v>25</v>
      </c>
      <c r="X370" s="87"/>
      <c r="Y370" s="87" t="s">
        <v>26</v>
      </c>
      <c r="Z370" s="87"/>
      <c r="AA370" s="87" t="s">
        <v>27</v>
      </c>
      <c r="AB370" s="87"/>
    </row>
    <row r="371" spans="1:28" s="25" customFormat="1" ht="58.5" customHeight="1" x14ac:dyDescent="0.2">
      <c r="A371" s="88"/>
      <c r="B371" s="89"/>
      <c r="C371" s="90"/>
      <c r="D371" s="72" t="s">
        <v>28</v>
      </c>
      <c r="E371" s="72" t="s">
        <v>28</v>
      </c>
      <c r="F371" s="72" t="s">
        <v>28</v>
      </c>
      <c r="G371" s="72" t="s">
        <v>29</v>
      </c>
      <c r="H371" s="72" t="s">
        <v>28</v>
      </c>
      <c r="I371" s="72" t="s">
        <v>29</v>
      </c>
      <c r="J371" s="72" t="s">
        <v>28</v>
      </c>
      <c r="K371" s="72" t="s">
        <v>29</v>
      </c>
      <c r="L371" s="72" t="s">
        <v>28</v>
      </c>
      <c r="M371" s="72" t="s">
        <v>29</v>
      </c>
      <c r="N371" s="72" t="s">
        <v>30</v>
      </c>
      <c r="O371" s="72" t="s">
        <v>29</v>
      </c>
      <c r="P371" s="72" t="s">
        <v>30</v>
      </c>
      <c r="Q371" s="72" t="s">
        <v>29</v>
      </c>
      <c r="R371" s="72" t="s">
        <v>30</v>
      </c>
      <c r="S371" s="72" t="s">
        <v>29</v>
      </c>
      <c r="T371" s="72" t="s">
        <v>30</v>
      </c>
      <c r="U371" s="72" t="s">
        <v>29</v>
      </c>
      <c r="V371" s="72" t="s">
        <v>30</v>
      </c>
      <c r="W371" s="72" t="s">
        <v>29</v>
      </c>
      <c r="X371" s="72" t="s">
        <v>30</v>
      </c>
      <c r="Y371" s="72" t="s">
        <v>29</v>
      </c>
      <c r="Z371" s="72" t="s">
        <v>30</v>
      </c>
      <c r="AA371" s="72" t="s">
        <v>29</v>
      </c>
      <c r="AB371" s="72" t="s">
        <v>30</v>
      </c>
    </row>
    <row r="372" spans="1:28" s="29" customFormat="1" x14ac:dyDescent="0.25">
      <c r="A372" s="26">
        <v>1</v>
      </c>
      <c r="B372" s="27">
        <v>2</v>
      </c>
      <c r="C372" s="28">
        <v>3</v>
      </c>
      <c r="D372" s="27">
        <v>4</v>
      </c>
      <c r="E372" s="27">
        <v>5</v>
      </c>
      <c r="F372" s="26" t="s">
        <v>31</v>
      </c>
      <c r="G372" s="27">
        <v>7</v>
      </c>
      <c r="H372" s="26" t="s">
        <v>32</v>
      </c>
      <c r="I372" s="27">
        <v>9</v>
      </c>
      <c r="J372" s="26" t="s">
        <v>33</v>
      </c>
      <c r="K372" s="27">
        <v>11</v>
      </c>
      <c r="L372" s="26">
        <v>12</v>
      </c>
      <c r="M372" s="27">
        <v>13</v>
      </c>
      <c r="N372" s="26">
        <v>14</v>
      </c>
      <c r="O372" s="27">
        <v>15</v>
      </c>
      <c r="P372" s="26">
        <v>16</v>
      </c>
      <c r="Q372" s="27">
        <v>17</v>
      </c>
      <c r="R372" s="26">
        <v>18</v>
      </c>
      <c r="S372" s="27">
        <v>19</v>
      </c>
      <c r="T372" s="26">
        <v>20</v>
      </c>
      <c r="U372" s="27">
        <v>21</v>
      </c>
      <c r="V372" s="26">
        <v>22</v>
      </c>
      <c r="W372" s="27">
        <v>23</v>
      </c>
      <c r="X372" s="26">
        <v>24</v>
      </c>
      <c r="Y372" s="27">
        <v>25</v>
      </c>
      <c r="Z372" s="26">
        <v>26</v>
      </c>
      <c r="AA372" s="27">
        <v>27</v>
      </c>
      <c r="AB372" s="26">
        <v>28</v>
      </c>
    </row>
    <row r="373" spans="1:28" s="21" customFormat="1" ht="30.75" customHeight="1" x14ac:dyDescent="0.25">
      <c r="A373" s="91" t="s">
        <v>607</v>
      </c>
      <c r="B373" s="91"/>
      <c r="C373" s="34" t="s">
        <v>37</v>
      </c>
      <c r="D373" s="46">
        <f>SUM(D374,D431)</f>
        <v>676.61332950081874</v>
      </c>
      <c r="E373" s="46">
        <f t="shared" ref="E373:Z373" si="107">SUM(E374,E431)</f>
        <v>371.52838169</v>
      </c>
      <c r="F373" s="46">
        <f t="shared" si="107"/>
        <v>432.25420315000002</v>
      </c>
      <c r="G373" s="46">
        <f t="shared" si="107"/>
        <v>387.53100000000006</v>
      </c>
      <c r="H373" s="46">
        <f t="shared" si="107"/>
        <v>431.3407287899999</v>
      </c>
      <c r="I373" s="46">
        <f t="shared" si="107"/>
        <v>671.45177062000005</v>
      </c>
      <c r="J373" s="46">
        <f t="shared" si="107"/>
        <v>685.03696617000003</v>
      </c>
      <c r="K373" s="46">
        <f t="shared" si="107"/>
        <v>572.1072025794</v>
      </c>
      <c r="L373" s="46">
        <f t="shared" si="107"/>
        <v>636.4800006104</v>
      </c>
      <c r="M373" s="46">
        <f t="shared" si="107"/>
        <v>541.50919836339995</v>
      </c>
      <c r="N373" s="46">
        <f t="shared" si="107"/>
        <v>642.63226410000004</v>
      </c>
      <c r="O373" s="46">
        <f t="shared" si="107"/>
        <v>548.25861982940023</v>
      </c>
      <c r="P373" s="46">
        <f t="shared" si="107"/>
        <v>566.67766821188093</v>
      </c>
      <c r="Q373" s="46">
        <f t="shared" si="107"/>
        <v>562.29505127959999</v>
      </c>
      <c r="R373" s="46">
        <f t="shared" si="107"/>
        <v>563.38253970788082</v>
      </c>
      <c r="S373" s="46">
        <f t="shared" si="107"/>
        <v>570.4101096021999</v>
      </c>
      <c r="T373" s="46">
        <f t="shared" si="107"/>
        <v>571.63514139188078</v>
      </c>
      <c r="U373" s="46">
        <f t="shared" si="107"/>
        <v>593.19426200548787</v>
      </c>
      <c r="V373" s="46">
        <f t="shared" si="107"/>
        <v>594.80546586980086</v>
      </c>
      <c r="W373" s="46">
        <f t="shared" si="107"/>
        <v>616.88978050490743</v>
      </c>
      <c r="X373" s="46">
        <f t="shared" si="107"/>
        <v>618.90260332683761</v>
      </c>
      <c r="Y373" s="46">
        <f t="shared" si="107"/>
        <v>641.53311974430369</v>
      </c>
      <c r="Z373" s="46">
        <f t="shared" si="107"/>
        <v>624.68897146683742</v>
      </c>
      <c r="AA373" s="35">
        <f t="shared" ref="AA373:AA380" si="108">H373+J373+K373+M373+O373+Q373+S373+U373+W373+Y373</f>
        <v>5762.5750388686993</v>
      </c>
      <c r="AB373" s="35">
        <f t="shared" ref="AB373:AB380" si="109">H373+J373+L373+N373+P373+R373+T373+V373+X373+Z373</f>
        <v>5935.5823496455187</v>
      </c>
    </row>
    <row r="374" spans="1:28" s="21" customFormat="1" ht="15.75" customHeight="1" x14ac:dyDescent="0.25">
      <c r="A374" s="32" t="s">
        <v>35</v>
      </c>
      <c r="B374" s="73" t="s">
        <v>608</v>
      </c>
      <c r="C374" s="34" t="s">
        <v>37</v>
      </c>
      <c r="D374" s="46">
        <f>SUM(D375,D399,D427,D428)</f>
        <v>101.38638019139998</v>
      </c>
      <c r="E374" s="46">
        <f t="shared" ref="E374:Z374" si="110">SUM(E375,E399,E427,E428)</f>
        <v>348.84134004999999</v>
      </c>
      <c r="F374" s="46">
        <f t="shared" si="110"/>
        <v>432.25420315000002</v>
      </c>
      <c r="G374" s="46">
        <f t="shared" si="110"/>
        <v>387.53100000000006</v>
      </c>
      <c r="H374" s="46">
        <f t="shared" si="110"/>
        <v>431.3407287899999</v>
      </c>
      <c r="I374" s="46">
        <f t="shared" si="110"/>
        <v>607.74577062000003</v>
      </c>
      <c r="J374" s="46">
        <f t="shared" si="110"/>
        <v>685.03696617000003</v>
      </c>
      <c r="K374" s="46">
        <f t="shared" si="110"/>
        <v>572.1072025794</v>
      </c>
      <c r="L374" s="46">
        <f t="shared" si="110"/>
        <v>636.4800006104</v>
      </c>
      <c r="M374" s="46">
        <f t="shared" si="110"/>
        <v>541.50919836339995</v>
      </c>
      <c r="N374" s="46">
        <f t="shared" si="110"/>
        <v>642.63226410000004</v>
      </c>
      <c r="O374" s="46">
        <f t="shared" si="110"/>
        <v>548.25861982940023</v>
      </c>
      <c r="P374" s="46">
        <f t="shared" si="110"/>
        <v>566.67766821188093</v>
      </c>
      <c r="Q374" s="46">
        <f t="shared" si="110"/>
        <v>562.29505127959999</v>
      </c>
      <c r="R374" s="46">
        <f t="shared" si="110"/>
        <v>563.38253970788082</v>
      </c>
      <c r="S374" s="46">
        <f t="shared" si="110"/>
        <v>570.4101096021999</v>
      </c>
      <c r="T374" s="46">
        <f t="shared" si="110"/>
        <v>571.63514139188078</v>
      </c>
      <c r="U374" s="46">
        <f t="shared" si="110"/>
        <v>593.19426200548787</v>
      </c>
      <c r="V374" s="46">
        <f t="shared" si="110"/>
        <v>594.80546586980086</v>
      </c>
      <c r="W374" s="46">
        <f t="shared" si="110"/>
        <v>616.88978050490743</v>
      </c>
      <c r="X374" s="46">
        <f t="shared" si="110"/>
        <v>618.90260332683761</v>
      </c>
      <c r="Y374" s="46">
        <f t="shared" si="110"/>
        <v>641.53311974430369</v>
      </c>
      <c r="Z374" s="46">
        <f t="shared" si="110"/>
        <v>624.68897146683742</v>
      </c>
      <c r="AA374" s="35">
        <f t="shared" si="108"/>
        <v>5762.5750388686993</v>
      </c>
      <c r="AB374" s="35">
        <f t="shared" si="109"/>
        <v>5935.5823496455187</v>
      </c>
    </row>
    <row r="375" spans="1:28" ht="15.75" customHeight="1" x14ac:dyDescent="0.25">
      <c r="A375" s="32" t="s">
        <v>38</v>
      </c>
      <c r="B375" s="42" t="s">
        <v>609</v>
      </c>
      <c r="C375" s="34" t="s">
        <v>37</v>
      </c>
      <c r="D375" s="46">
        <f>SUM(D376,D394,D398)</f>
        <v>0</v>
      </c>
      <c r="E375" s="46">
        <f t="shared" ref="E375:Z375" si="111">SUM(E376,E394,E398)</f>
        <v>39.973013819999998</v>
      </c>
      <c r="F375" s="46">
        <f t="shared" si="111"/>
        <v>95.754925709999995</v>
      </c>
      <c r="G375" s="46">
        <f t="shared" si="111"/>
        <v>66.881941820000009</v>
      </c>
      <c r="H375" s="46">
        <f t="shared" si="111"/>
        <v>153.23931780999996</v>
      </c>
      <c r="I375" s="46">
        <f t="shared" si="111"/>
        <v>110.14400000000001</v>
      </c>
      <c r="J375" s="46">
        <f t="shared" si="111"/>
        <v>154.75303343999997</v>
      </c>
      <c r="K375" s="46">
        <f t="shared" si="111"/>
        <v>8.9261338099999996</v>
      </c>
      <c r="L375" s="46">
        <f t="shared" si="111"/>
        <v>16.897451550000003</v>
      </c>
      <c r="M375" s="46">
        <f t="shared" si="111"/>
        <v>0</v>
      </c>
      <c r="N375" s="46">
        <f t="shared" si="111"/>
        <v>55.859164030000002</v>
      </c>
      <c r="O375" s="46">
        <f t="shared" si="111"/>
        <v>0</v>
      </c>
      <c r="P375" s="46">
        <f t="shared" si="111"/>
        <v>0</v>
      </c>
      <c r="Q375" s="46">
        <f t="shared" si="111"/>
        <v>0</v>
      </c>
      <c r="R375" s="46">
        <f t="shared" si="111"/>
        <v>0</v>
      </c>
      <c r="S375" s="46">
        <f t="shared" si="111"/>
        <v>0</v>
      </c>
      <c r="T375" s="46">
        <f t="shared" si="111"/>
        <v>0</v>
      </c>
      <c r="U375" s="46">
        <f t="shared" si="111"/>
        <v>0</v>
      </c>
      <c r="V375" s="46">
        <f t="shared" si="111"/>
        <v>0</v>
      </c>
      <c r="W375" s="46">
        <f t="shared" si="111"/>
        <v>0</v>
      </c>
      <c r="X375" s="46">
        <f t="shared" si="111"/>
        <v>0</v>
      </c>
      <c r="Y375" s="46">
        <f t="shared" si="111"/>
        <v>0</v>
      </c>
      <c r="Z375" s="46">
        <f t="shared" si="111"/>
        <v>0</v>
      </c>
      <c r="AA375" s="35">
        <f t="shared" si="108"/>
        <v>316.91848505999997</v>
      </c>
      <c r="AB375" s="35">
        <f t="shared" si="109"/>
        <v>380.74896682999997</v>
      </c>
    </row>
    <row r="376" spans="1:28" ht="31.5" customHeight="1" x14ac:dyDescent="0.25">
      <c r="A376" s="36" t="s">
        <v>40</v>
      </c>
      <c r="B376" s="41" t="s">
        <v>610</v>
      </c>
      <c r="C376" s="38" t="s">
        <v>37</v>
      </c>
      <c r="D376" s="46">
        <f>SUM(D377,D381:D384,D389:D391)</f>
        <v>0</v>
      </c>
      <c r="E376" s="46">
        <f t="shared" ref="E376:Z376" si="112">SUM(E377,E381:E384,E389:E391)</f>
        <v>39.973013819999998</v>
      </c>
      <c r="F376" s="46">
        <f t="shared" si="112"/>
        <v>95.754925709999995</v>
      </c>
      <c r="G376" s="46">
        <f t="shared" si="112"/>
        <v>66.881941820000009</v>
      </c>
      <c r="H376" s="46">
        <f t="shared" si="112"/>
        <v>153.23931780999996</v>
      </c>
      <c r="I376" s="46">
        <f t="shared" si="112"/>
        <v>110.14400000000001</v>
      </c>
      <c r="J376" s="46">
        <f t="shared" si="112"/>
        <v>154.75303343999997</v>
      </c>
      <c r="K376" s="46">
        <f t="shared" si="112"/>
        <v>8.9261338099999996</v>
      </c>
      <c r="L376" s="46">
        <f t="shared" si="112"/>
        <v>16.897451550000003</v>
      </c>
      <c r="M376" s="46">
        <f t="shared" si="112"/>
        <v>0</v>
      </c>
      <c r="N376" s="46">
        <f t="shared" si="112"/>
        <v>55.859164030000002</v>
      </c>
      <c r="O376" s="46">
        <f t="shared" si="112"/>
        <v>0</v>
      </c>
      <c r="P376" s="46">
        <f t="shared" si="112"/>
        <v>0</v>
      </c>
      <c r="Q376" s="46">
        <f t="shared" si="112"/>
        <v>0</v>
      </c>
      <c r="R376" s="46">
        <f t="shared" si="112"/>
        <v>0</v>
      </c>
      <c r="S376" s="46">
        <f t="shared" si="112"/>
        <v>0</v>
      </c>
      <c r="T376" s="46">
        <f t="shared" si="112"/>
        <v>0</v>
      </c>
      <c r="U376" s="46">
        <f t="shared" si="112"/>
        <v>0</v>
      </c>
      <c r="V376" s="46">
        <f t="shared" si="112"/>
        <v>0</v>
      </c>
      <c r="W376" s="46">
        <f t="shared" si="112"/>
        <v>0</v>
      </c>
      <c r="X376" s="46">
        <f t="shared" si="112"/>
        <v>0</v>
      </c>
      <c r="Y376" s="46">
        <f t="shared" si="112"/>
        <v>0</v>
      </c>
      <c r="Z376" s="46">
        <f t="shared" si="112"/>
        <v>0</v>
      </c>
      <c r="AA376" s="35">
        <f t="shared" si="108"/>
        <v>316.91848505999997</v>
      </c>
      <c r="AB376" s="35">
        <f t="shared" si="109"/>
        <v>380.74896682999997</v>
      </c>
    </row>
    <row r="377" spans="1:28" ht="15.75" customHeight="1" x14ac:dyDescent="0.25">
      <c r="A377" s="36" t="s">
        <v>611</v>
      </c>
      <c r="B377" s="43" t="s">
        <v>612</v>
      </c>
      <c r="C377" s="38" t="s">
        <v>37</v>
      </c>
      <c r="D377" s="35">
        <f>SUM(D378:D380)</f>
        <v>0</v>
      </c>
      <c r="E377" s="35">
        <f t="shared" ref="E377:Z377" si="113">SUM(E378:E380)</f>
        <v>0</v>
      </c>
      <c r="F377" s="35">
        <f t="shared" si="113"/>
        <v>0</v>
      </c>
      <c r="G377" s="35">
        <f t="shared" si="113"/>
        <v>0</v>
      </c>
      <c r="H377" s="35">
        <f t="shared" si="113"/>
        <v>0</v>
      </c>
      <c r="I377" s="35">
        <f t="shared" si="113"/>
        <v>0</v>
      </c>
      <c r="J377" s="35">
        <f t="shared" si="113"/>
        <v>0</v>
      </c>
      <c r="K377" s="35">
        <f t="shared" si="113"/>
        <v>0</v>
      </c>
      <c r="L377" s="35">
        <f t="shared" si="113"/>
        <v>0</v>
      </c>
      <c r="M377" s="35">
        <f t="shared" si="113"/>
        <v>0</v>
      </c>
      <c r="N377" s="35">
        <f t="shared" si="113"/>
        <v>0</v>
      </c>
      <c r="O377" s="35">
        <f t="shared" si="113"/>
        <v>0</v>
      </c>
      <c r="P377" s="35">
        <f t="shared" si="113"/>
        <v>0</v>
      </c>
      <c r="Q377" s="35">
        <f t="shared" si="113"/>
        <v>0</v>
      </c>
      <c r="R377" s="35">
        <f t="shared" si="113"/>
        <v>0</v>
      </c>
      <c r="S377" s="35">
        <f t="shared" si="113"/>
        <v>0</v>
      </c>
      <c r="T377" s="35">
        <f t="shared" si="113"/>
        <v>0</v>
      </c>
      <c r="U377" s="35">
        <f t="shared" si="113"/>
        <v>0</v>
      </c>
      <c r="V377" s="35">
        <f t="shared" si="113"/>
        <v>0</v>
      </c>
      <c r="W377" s="35">
        <f t="shared" si="113"/>
        <v>0</v>
      </c>
      <c r="X377" s="35">
        <f t="shared" si="113"/>
        <v>0</v>
      </c>
      <c r="Y377" s="35">
        <f t="shared" si="113"/>
        <v>0</v>
      </c>
      <c r="Z377" s="35">
        <f t="shared" si="113"/>
        <v>0</v>
      </c>
      <c r="AA377" s="35">
        <f t="shared" si="108"/>
        <v>0</v>
      </c>
      <c r="AB377" s="35">
        <f t="shared" si="109"/>
        <v>0</v>
      </c>
    </row>
    <row r="378" spans="1:28" ht="31.5" customHeight="1" x14ac:dyDescent="0.25">
      <c r="A378" s="36" t="s">
        <v>613</v>
      </c>
      <c r="B378" s="44" t="s">
        <v>41</v>
      </c>
      <c r="C378" s="38" t="s">
        <v>37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f t="shared" si="108"/>
        <v>0</v>
      </c>
      <c r="AB378" s="35">
        <f t="shared" si="109"/>
        <v>0</v>
      </c>
    </row>
    <row r="379" spans="1:28" ht="31.5" customHeight="1" x14ac:dyDescent="0.25">
      <c r="A379" s="36" t="s">
        <v>614</v>
      </c>
      <c r="B379" s="44" t="s">
        <v>43</v>
      </c>
      <c r="C379" s="38" t="s">
        <v>37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f t="shared" si="108"/>
        <v>0</v>
      </c>
      <c r="AB379" s="35">
        <f t="shared" si="109"/>
        <v>0</v>
      </c>
    </row>
    <row r="380" spans="1:28" ht="31.5" customHeight="1" x14ac:dyDescent="0.25">
      <c r="A380" s="36" t="s">
        <v>615</v>
      </c>
      <c r="B380" s="44" t="s">
        <v>45</v>
      </c>
      <c r="C380" s="38" t="s">
        <v>37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f t="shared" si="108"/>
        <v>0</v>
      </c>
      <c r="AB380" s="35">
        <f t="shared" si="109"/>
        <v>0</v>
      </c>
    </row>
    <row r="381" spans="1:28" ht="15.75" customHeight="1" x14ac:dyDescent="0.25">
      <c r="A381" s="36" t="s">
        <v>616</v>
      </c>
      <c r="B381" s="43" t="s">
        <v>617</v>
      </c>
      <c r="C381" s="38" t="s">
        <v>37</v>
      </c>
      <c r="D381" s="35" t="s">
        <v>48</v>
      </c>
      <c r="E381" s="35" t="s">
        <v>48</v>
      </c>
      <c r="F381" s="35" t="s">
        <v>48</v>
      </c>
      <c r="G381" s="35" t="s">
        <v>48</v>
      </c>
      <c r="H381" s="35" t="s">
        <v>48</v>
      </c>
      <c r="I381" s="35" t="s">
        <v>48</v>
      </c>
      <c r="J381" s="35" t="s">
        <v>48</v>
      </c>
      <c r="K381" s="35" t="s">
        <v>48</v>
      </c>
      <c r="L381" s="35" t="s">
        <v>48</v>
      </c>
      <c r="M381" s="35" t="s">
        <v>48</v>
      </c>
      <c r="N381" s="35" t="s">
        <v>48</v>
      </c>
      <c r="O381" s="35" t="s">
        <v>48</v>
      </c>
      <c r="P381" s="35" t="s">
        <v>48</v>
      </c>
      <c r="Q381" s="35" t="s">
        <v>48</v>
      </c>
      <c r="R381" s="35" t="s">
        <v>48</v>
      </c>
      <c r="S381" s="35" t="s">
        <v>48</v>
      </c>
      <c r="T381" s="35" t="s">
        <v>48</v>
      </c>
      <c r="U381" s="35" t="s">
        <v>48</v>
      </c>
      <c r="V381" s="35" t="s">
        <v>48</v>
      </c>
      <c r="W381" s="35" t="s">
        <v>48</v>
      </c>
      <c r="X381" s="35" t="s">
        <v>48</v>
      </c>
      <c r="Y381" s="35" t="s">
        <v>48</v>
      </c>
      <c r="Z381" s="35" t="s">
        <v>48</v>
      </c>
      <c r="AA381" s="35" t="s">
        <v>48</v>
      </c>
      <c r="AB381" s="35" t="s">
        <v>48</v>
      </c>
    </row>
    <row r="382" spans="1:28" ht="15.75" customHeight="1" x14ac:dyDescent="0.25">
      <c r="A382" s="36" t="s">
        <v>618</v>
      </c>
      <c r="B382" s="43" t="s">
        <v>619</v>
      </c>
      <c r="C382" s="38" t="s">
        <v>37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46">
        <v>0</v>
      </c>
      <c r="M382" s="35">
        <v>0</v>
      </c>
      <c r="N382" s="46">
        <v>0</v>
      </c>
      <c r="O382" s="35">
        <v>0</v>
      </c>
      <c r="P382" s="46">
        <v>0</v>
      </c>
      <c r="Q382" s="35">
        <v>0</v>
      </c>
      <c r="R382" s="46">
        <v>0</v>
      </c>
      <c r="S382" s="35">
        <v>0</v>
      </c>
      <c r="T382" s="46">
        <v>0</v>
      </c>
      <c r="U382" s="35">
        <v>0</v>
      </c>
      <c r="V382" s="46">
        <v>0</v>
      </c>
      <c r="W382" s="35">
        <v>0</v>
      </c>
      <c r="X382" s="46">
        <v>0</v>
      </c>
      <c r="Y382" s="35">
        <v>0</v>
      </c>
      <c r="Z382" s="46">
        <v>0</v>
      </c>
      <c r="AA382" s="35">
        <f>H382+J382+K382+M382+O382+Q382+S382+U382+W382+Y382</f>
        <v>0</v>
      </c>
      <c r="AB382" s="35">
        <f>H382+J382+L382+N382+P382+R382+T382+V382+X382+Z382</f>
        <v>0</v>
      </c>
    </row>
    <row r="383" spans="1:28" ht="15.75" customHeight="1" x14ac:dyDescent="0.25">
      <c r="A383" s="36" t="s">
        <v>620</v>
      </c>
      <c r="B383" s="43" t="s">
        <v>621</v>
      </c>
      <c r="C383" s="38" t="s">
        <v>37</v>
      </c>
      <c r="D383" s="35" t="s">
        <v>48</v>
      </c>
      <c r="E383" s="35" t="s">
        <v>48</v>
      </c>
      <c r="F383" s="35" t="s">
        <v>48</v>
      </c>
      <c r="G383" s="35" t="s">
        <v>48</v>
      </c>
      <c r="H383" s="35" t="s">
        <v>48</v>
      </c>
      <c r="I383" s="35" t="s">
        <v>48</v>
      </c>
      <c r="J383" s="35" t="s">
        <v>48</v>
      </c>
      <c r="K383" s="35" t="s">
        <v>48</v>
      </c>
      <c r="L383" s="35" t="s">
        <v>48</v>
      </c>
      <c r="M383" s="35" t="s">
        <v>48</v>
      </c>
      <c r="N383" s="35" t="s">
        <v>48</v>
      </c>
      <c r="O383" s="35" t="s">
        <v>48</v>
      </c>
      <c r="P383" s="35" t="s">
        <v>48</v>
      </c>
      <c r="Q383" s="35" t="s">
        <v>48</v>
      </c>
      <c r="R383" s="35" t="s">
        <v>48</v>
      </c>
      <c r="S383" s="35" t="s">
        <v>48</v>
      </c>
      <c r="T383" s="35" t="s">
        <v>48</v>
      </c>
      <c r="U383" s="35" t="s">
        <v>48</v>
      </c>
      <c r="V383" s="35" t="s">
        <v>48</v>
      </c>
      <c r="W383" s="35" t="s">
        <v>48</v>
      </c>
      <c r="X383" s="35" t="s">
        <v>48</v>
      </c>
      <c r="Y383" s="35" t="s">
        <v>48</v>
      </c>
      <c r="Z383" s="35" t="s">
        <v>48</v>
      </c>
      <c r="AA383" s="35" t="s">
        <v>48</v>
      </c>
      <c r="AB383" s="35" t="s">
        <v>48</v>
      </c>
    </row>
    <row r="384" spans="1:28" ht="15.75" customHeight="1" x14ac:dyDescent="0.25">
      <c r="A384" s="36" t="s">
        <v>622</v>
      </c>
      <c r="B384" s="43" t="s">
        <v>623</v>
      </c>
      <c r="C384" s="38" t="s">
        <v>37</v>
      </c>
      <c r="D384" s="46">
        <f t="shared" ref="D384:Z384" si="114">D387</f>
        <v>0</v>
      </c>
      <c r="E384" s="46">
        <f t="shared" si="114"/>
        <v>39.973013819999998</v>
      </c>
      <c r="F384" s="46">
        <f t="shared" si="114"/>
        <v>95.754925709999995</v>
      </c>
      <c r="G384" s="46">
        <f t="shared" si="114"/>
        <v>66.881941820000009</v>
      </c>
      <c r="H384" s="46">
        <f t="shared" si="114"/>
        <v>153.23931780999996</v>
      </c>
      <c r="I384" s="46">
        <f t="shared" si="114"/>
        <v>110.14400000000001</v>
      </c>
      <c r="J384" s="46">
        <f t="shared" si="114"/>
        <v>154.75303343999997</v>
      </c>
      <c r="K384" s="46">
        <f t="shared" si="114"/>
        <v>8.9261338099999996</v>
      </c>
      <c r="L384" s="46">
        <f t="shared" si="114"/>
        <v>16.897451550000003</v>
      </c>
      <c r="M384" s="46">
        <f t="shared" si="114"/>
        <v>0</v>
      </c>
      <c r="N384" s="46">
        <f t="shared" si="114"/>
        <v>55.859164030000002</v>
      </c>
      <c r="O384" s="46">
        <f t="shared" si="114"/>
        <v>0</v>
      </c>
      <c r="P384" s="46">
        <f t="shared" si="114"/>
        <v>0</v>
      </c>
      <c r="Q384" s="46">
        <f t="shared" si="114"/>
        <v>0</v>
      </c>
      <c r="R384" s="46">
        <f t="shared" si="114"/>
        <v>0</v>
      </c>
      <c r="S384" s="46">
        <f t="shared" si="114"/>
        <v>0</v>
      </c>
      <c r="T384" s="46">
        <f t="shared" si="114"/>
        <v>0</v>
      </c>
      <c r="U384" s="46">
        <f t="shared" si="114"/>
        <v>0</v>
      </c>
      <c r="V384" s="46">
        <f t="shared" si="114"/>
        <v>0</v>
      </c>
      <c r="W384" s="46">
        <f t="shared" si="114"/>
        <v>0</v>
      </c>
      <c r="X384" s="46">
        <f t="shared" si="114"/>
        <v>0</v>
      </c>
      <c r="Y384" s="46">
        <f t="shared" si="114"/>
        <v>0</v>
      </c>
      <c r="Z384" s="46">
        <f t="shared" si="114"/>
        <v>0</v>
      </c>
      <c r="AA384" s="35">
        <f t="shared" ref="AA384:AA389" si="115">H384+J384+K384+M384+O384+Q384+S384+U384+W384+Y384</f>
        <v>316.91848505999997</v>
      </c>
      <c r="AB384" s="35">
        <f t="shared" ref="AB384:AB389" si="116">H384+J384+L384+N384+P384+R384+T384+V384+X384+Z384</f>
        <v>380.74896682999997</v>
      </c>
    </row>
    <row r="385" spans="1:28" ht="31.5" customHeight="1" x14ac:dyDescent="0.25">
      <c r="A385" s="36" t="s">
        <v>624</v>
      </c>
      <c r="B385" s="44" t="s">
        <v>625</v>
      </c>
      <c r="C385" s="38" t="s">
        <v>37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f t="shared" si="115"/>
        <v>0</v>
      </c>
      <c r="AB385" s="35">
        <f t="shared" si="116"/>
        <v>0</v>
      </c>
    </row>
    <row r="386" spans="1:28" ht="15.75" customHeight="1" x14ac:dyDescent="0.25">
      <c r="A386" s="36" t="s">
        <v>626</v>
      </c>
      <c r="B386" s="44" t="s">
        <v>627</v>
      </c>
      <c r="C386" s="38" t="s">
        <v>37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f t="shared" si="115"/>
        <v>0</v>
      </c>
      <c r="AB386" s="35">
        <f t="shared" si="116"/>
        <v>0</v>
      </c>
    </row>
    <row r="387" spans="1:28" ht="15.75" customHeight="1" x14ac:dyDescent="0.25">
      <c r="A387" s="36" t="s">
        <v>628</v>
      </c>
      <c r="B387" s="44" t="s">
        <v>629</v>
      </c>
      <c r="C387" s="38" t="s">
        <v>37</v>
      </c>
      <c r="D387" s="35">
        <v>0</v>
      </c>
      <c r="E387" s="35">
        <v>39.973013819999998</v>
      </c>
      <c r="F387" s="35">
        <v>95.754925709999995</v>
      </c>
      <c r="G387" s="35">
        <v>66.881941820000009</v>
      </c>
      <c r="H387" s="35">
        <v>153.23931780999996</v>
      </c>
      <c r="I387" s="35">
        <v>110.14400000000001</v>
      </c>
      <c r="J387" s="35">
        <v>154.75303343999997</v>
      </c>
      <c r="K387" s="35">
        <v>8.9261338099999996</v>
      </c>
      <c r="L387" s="46">
        <v>16.897451550000003</v>
      </c>
      <c r="M387" s="35">
        <v>0</v>
      </c>
      <c r="N387" s="46">
        <v>55.859164030000002</v>
      </c>
      <c r="O387" s="35">
        <v>0</v>
      </c>
      <c r="P387" s="46">
        <v>0</v>
      </c>
      <c r="Q387" s="35">
        <v>0</v>
      </c>
      <c r="R387" s="46">
        <v>0</v>
      </c>
      <c r="S387" s="35">
        <v>0</v>
      </c>
      <c r="T387" s="46">
        <v>0</v>
      </c>
      <c r="U387" s="35">
        <v>0</v>
      </c>
      <c r="V387" s="46">
        <v>0</v>
      </c>
      <c r="W387" s="35">
        <v>0</v>
      </c>
      <c r="X387" s="46">
        <v>0</v>
      </c>
      <c r="Y387" s="35">
        <v>0</v>
      </c>
      <c r="Z387" s="46">
        <v>0</v>
      </c>
      <c r="AA387" s="35">
        <f t="shared" si="115"/>
        <v>316.91848505999997</v>
      </c>
      <c r="AB387" s="35">
        <f t="shared" si="116"/>
        <v>380.74896682999997</v>
      </c>
    </row>
    <row r="388" spans="1:28" ht="15.75" customHeight="1" x14ac:dyDescent="0.25">
      <c r="A388" s="36" t="s">
        <v>630</v>
      </c>
      <c r="B388" s="44" t="s">
        <v>627</v>
      </c>
      <c r="C388" s="38" t="s">
        <v>37</v>
      </c>
      <c r="D388" s="35">
        <v>0</v>
      </c>
      <c r="E388" s="35">
        <v>39.973013819999998</v>
      </c>
      <c r="F388" s="35">
        <v>95.754925709999995</v>
      </c>
      <c r="G388" s="35">
        <v>11</v>
      </c>
      <c r="H388" s="35">
        <v>96.386918132374859</v>
      </c>
      <c r="I388" s="35">
        <v>0</v>
      </c>
      <c r="J388" s="35">
        <v>154.75303343999997</v>
      </c>
      <c r="K388" s="35">
        <v>0</v>
      </c>
      <c r="L388" s="46">
        <v>12.26478571</v>
      </c>
      <c r="M388" s="35">
        <v>0</v>
      </c>
      <c r="N388" s="46">
        <v>55.859164030000002</v>
      </c>
      <c r="O388" s="35">
        <v>0</v>
      </c>
      <c r="P388" s="46">
        <v>0</v>
      </c>
      <c r="Q388" s="35">
        <v>0</v>
      </c>
      <c r="R388" s="46">
        <v>0</v>
      </c>
      <c r="S388" s="35">
        <v>0</v>
      </c>
      <c r="T388" s="46">
        <v>0</v>
      </c>
      <c r="U388" s="35">
        <v>0</v>
      </c>
      <c r="V388" s="46">
        <v>0</v>
      </c>
      <c r="W388" s="35">
        <v>0</v>
      </c>
      <c r="X388" s="46">
        <v>0</v>
      </c>
      <c r="Y388" s="35">
        <v>0</v>
      </c>
      <c r="Z388" s="46">
        <v>0</v>
      </c>
      <c r="AA388" s="35">
        <f t="shared" si="115"/>
        <v>251.13995157237483</v>
      </c>
      <c r="AB388" s="35">
        <f t="shared" si="116"/>
        <v>319.2639013123748</v>
      </c>
    </row>
    <row r="389" spans="1:28" ht="15.75" customHeight="1" x14ac:dyDescent="0.25">
      <c r="A389" s="36" t="s">
        <v>631</v>
      </c>
      <c r="B389" s="43" t="s">
        <v>632</v>
      </c>
      <c r="C389" s="38" t="s">
        <v>37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f t="shared" si="115"/>
        <v>0</v>
      </c>
      <c r="AB389" s="46">
        <f t="shared" si="116"/>
        <v>0</v>
      </c>
    </row>
    <row r="390" spans="1:28" ht="15.75" customHeight="1" x14ac:dyDescent="0.25">
      <c r="A390" s="36" t="s">
        <v>633</v>
      </c>
      <c r="B390" s="43" t="s">
        <v>441</v>
      </c>
      <c r="C390" s="38" t="s">
        <v>37</v>
      </c>
      <c r="D390" s="35" t="s">
        <v>48</v>
      </c>
      <c r="E390" s="35" t="s">
        <v>48</v>
      </c>
      <c r="F390" s="35" t="s">
        <v>48</v>
      </c>
      <c r="G390" s="35" t="s">
        <v>48</v>
      </c>
      <c r="H390" s="35" t="s">
        <v>48</v>
      </c>
      <c r="I390" s="35" t="s">
        <v>48</v>
      </c>
      <c r="J390" s="35" t="s">
        <v>48</v>
      </c>
      <c r="K390" s="35" t="s">
        <v>48</v>
      </c>
      <c r="L390" s="35" t="s">
        <v>48</v>
      </c>
      <c r="M390" s="35" t="s">
        <v>48</v>
      </c>
      <c r="N390" s="35" t="s">
        <v>48</v>
      </c>
      <c r="O390" s="35" t="s">
        <v>48</v>
      </c>
      <c r="P390" s="35" t="s">
        <v>48</v>
      </c>
      <c r="Q390" s="35" t="s">
        <v>48</v>
      </c>
      <c r="R390" s="35" t="s">
        <v>48</v>
      </c>
      <c r="S390" s="35" t="s">
        <v>48</v>
      </c>
      <c r="T390" s="35" t="s">
        <v>48</v>
      </c>
      <c r="U390" s="35" t="s">
        <v>48</v>
      </c>
      <c r="V390" s="35" t="s">
        <v>48</v>
      </c>
      <c r="W390" s="35" t="s">
        <v>48</v>
      </c>
      <c r="X390" s="35" t="s">
        <v>48</v>
      </c>
      <c r="Y390" s="35" t="s">
        <v>48</v>
      </c>
      <c r="Z390" s="35" t="s">
        <v>48</v>
      </c>
      <c r="AA390" s="35" t="s">
        <v>48</v>
      </c>
      <c r="AB390" s="35" t="s">
        <v>48</v>
      </c>
    </row>
    <row r="391" spans="1:28" ht="31.5" customHeight="1" x14ac:dyDescent="0.25">
      <c r="A391" s="36" t="s">
        <v>634</v>
      </c>
      <c r="B391" s="43" t="s">
        <v>635</v>
      </c>
      <c r="C391" s="38" t="s">
        <v>37</v>
      </c>
      <c r="D391" s="35" t="s">
        <v>48</v>
      </c>
      <c r="E391" s="35" t="s">
        <v>48</v>
      </c>
      <c r="F391" s="35" t="s">
        <v>48</v>
      </c>
      <c r="G391" s="35" t="s">
        <v>48</v>
      </c>
      <c r="H391" s="35" t="s">
        <v>48</v>
      </c>
      <c r="I391" s="35" t="s">
        <v>48</v>
      </c>
      <c r="J391" s="35" t="s">
        <v>48</v>
      </c>
      <c r="K391" s="35" t="s">
        <v>48</v>
      </c>
      <c r="L391" s="35" t="s">
        <v>48</v>
      </c>
      <c r="M391" s="35" t="s">
        <v>48</v>
      </c>
      <c r="N391" s="35" t="s">
        <v>48</v>
      </c>
      <c r="O391" s="35" t="s">
        <v>48</v>
      </c>
      <c r="P391" s="35" t="s">
        <v>48</v>
      </c>
      <c r="Q391" s="35" t="s">
        <v>48</v>
      </c>
      <c r="R391" s="35" t="s">
        <v>48</v>
      </c>
      <c r="S391" s="35" t="s">
        <v>48</v>
      </c>
      <c r="T391" s="35" t="s">
        <v>48</v>
      </c>
      <c r="U391" s="35" t="s">
        <v>48</v>
      </c>
      <c r="V391" s="35" t="s">
        <v>48</v>
      </c>
      <c r="W391" s="35" t="s">
        <v>48</v>
      </c>
      <c r="X391" s="35" t="s">
        <v>48</v>
      </c>
      <c r="Y391" s="35" t="s">
        <v>48</v>
      </c>
      <c r="Z391" s="35" t="s">
        <v>48</v>
      </c>
      <c r="AA391" s="35" t="s">
        <v>48</v>
      </c>
      <c r="AB391" s="35" t="s">
        <v>48</v>
      </c>
    </row>
    <row r="392" spans="1:28" ht="18" customHeight="1" x14ac:dyDescent="0.25">
      <c r="A392" s="36" t="s">
        <v>636</v>
      </c>
      <c r="B392" s="44" t="s">
        <v>62</v>
      </c>
      <c r="C392" s="38" t="s">
        <v>37</v>
      </c>
      <c r="D392" s="35" t="s">
        <v>48</v>
      </c>
      <c r="E392" s="35" t="s">
        <v>48</v>
      </c>
      <c r="F392" s="35" t="s">
        <v>48</v>
      </c>
      <c r="G392" s="35" t="s">
        <v>48</v>
      </c>
      <c r="H392" s="35" t="s">
        <v>48</v>
      </c>
      <c r="I392" s="35" t="s">
        <v>48</v>
      </c>
      <c r="J392" s="35" t="s">
        <v>48</v>
      </c>
      <c r="K392" s="35" t="s">
        <v>48</v>
      </c>
      <c r="L392" s="35" t="s">
        <v>48</v>
      </c>
      <c r="M392" s="35" t="s">
        <v>48</v>
      </c>
      <c r="N392" s="35" t="s">
        <v>48</v>
      </c>
      <c r="O392" s="35" t="s">
        <v>48</v>
      </c>
      <c r="P392" s="35" t="s">
        <v>48</v>
      </c>
      <c r="Q392" s="35" t="s">
        <v>48</v>
      </c>
      <c r="R392" s="35" t="s">
        <v>48</v>
      </c>
      <c r="S392" s="35" t="s">
        <v>48</v>
      </c>
      <c r="T392" s="35" t="s">
        <v>48</v>
      </c>
      <c r="U392" s="35" t="s">
        <v>48</v>
      </c>
      <c r="V392" s="35" t="s">
        <v>48</v>
      </c>
      <c r="W392" s="35" t="s">
        <v>48</v>
      </c>
      <c r="X392" s="35" t="s">
        <v>48</v>
      </c>
      <c r="Y392" s="35" t="s">
        <v>48</v>
      </c>
      <c r="Z392" s="35" t="s">
        <v>48</v>
      </c>
      <c r="AA392" s="35" t="s">
        <v>48</v>
      </c>
      <c r="AB392" s="35" t="s">
        <v>48</v>
      </c>
    </row>
    <row r="393" spans="1:28" ht="18" customHeight="1" x14ac:dyDescent="0.25">
      <c r="A393" s="36" t="s">
        <v>637</v>
      </c>
      <c r="B393" s="74" t="s">
        <v>64</v>
      </c>
      <c r="C393" s="38" t="s">
        <v>37</v>
      </c>
      <c r="D393" s="35" t="s">
        <v>48</v>
      </c>
      <c r="E393" s="35" t="s">
        <v>48</v>
      </c>
      <c r="F393" s="35" t="s">
        <v>48</v>
      </c>
      <c r="G393" s="35" t="s">
        <v>48</v>
      </c>
      <c r="H393" s="35" t="s">
        <v>48</v>
      </c>
      <c r="I393" s="35" t="s">
        <v>48</v>
      </c>
      <c r="J393" s="35" t="s">
        <v>48</v>
      </c>
      <c r="K393" s="35" t="s">
        <v>48</v>
      </c>
      <c r="L393" s="35" t="s">
        <v>48</v>
      </c>
      <c r="M393" s="35" t="s">
        <v>48</v>
      </c>
      <c r="N393" s="35" t="s">
        <v>48</v>
      </c>
      <c r="O393" s="35" t="s">
        <v>48</v>
      </c>
      <c r="P393" s="35" t="s">
        <v>48</v>
      </c>
      <c r="Q393" s="35" t="s">
        <v>48</v>
      </c>
      <c r="R393" s="35" t="s">
        <v>48</v>
      </c>
      <c r="S393" s="35" t="s">
        <v>48</v>
      </c>
      <c r="T393" s="35" t="s">
        <v>48</v>
      </c>
      <c r="U393" s="35" t="s">
        <v>48</v>
      </c>
      <c r="V393" s="35" t="s">
        <v>48</v>
      </c>
      <c r="W393" s="35" t="s">
        <v>48</v>
      </c>
      <c r="X393" s="35" t="s">
        <v>48</v>
      </c>
      <c r="Y393" s="35" t="s">
        <v>48</v>
      </c>
      <c r="Z393" s="35" t="s">
        <v>48</v>
      </c>
      <c r="AA393" s="35" t="s">
        <v>48</v>
      </c>
      <c r="AB393" s="35" t="s">
        <v>48</v>
      </c>
    </row>
    <row r="394" spans="1:28" ht="31.5" customHeight="1" x14ac:dyDescent="0.25">
      <c r="A394" s="36" t="s">
        <v>42</v>
      </c>
      <c r="B394" s="41" t="s">
        <v>638</v>
      </c>
      <c r="C394" s="38" t="s">
        <v>37</v>
      </c>
      <c r="D394" s="35">
        <f>SUM(D395:D397)</f>
        <v>0</v>
      </c>
      <c r="E394" s="35">
        <f t="shared" ref="E394:Z394" si="117">SUM(E395:E397)</f>
        <v>0</v>
      </c>
      <c r="F394" s="35">
        <f t="shared" si="117"/>
        <v>0</v>
      </c>
      <c r="G394" s="35">
        <f t="shared" si="117"/>
        <v>0</v>
      </c>
      <c r="H394" s="35">
        <f t="shared" si="117"/>
        <v>0</v>
      </c>
      <c r="I394" s="35">
        <f t="shared" si="117"/>
        <v>0</v>
      </c>
      <c r="J394" s="35">
        <f t="shared" si="117"/>
        <v>0</v>
      </c>
      <c r="K394" s="35">
        <f t="shared" si="117"/>
        <v>0</v>
      </c>
      <c r="L394" s="35">
        <f t="shared" si="117"/>
        <v>0</v>
      </c>
      <c r="M394" s="35">
        <f t="shared" si="117"/>
        <v>0</v>
      </c>
      <c r="N394" s="35">
        <f t="shared" si="117"/>
        <v>0</v>
      </c>
      <c r="O394" s="35">
        <f t="shared" si="117"/>
        <v>0</v>
      </c>
      <c r="P394" s="35">
        <f t="shared" si="117"/>
        <v>0</v>
      </c>
      <c r="Q394" s="35">
        <f t="shared" si="117"/>
        <v>0</v>
      </c>
      <c r="R394" s="35">
        <f t="shared" si="117"/>
        <v>0</v>
      </c>
      <c r="S394" s="35">
        <f t="shared" si="117"/>
        <v>0</v>
      </c>
      <c r="T394" s="35">
        <f t="shared" si="117"/>
        <v>0</v>
      </c>
      <c r="U394" s="35">
        <f t="shared" si="117"/>
        <v>0</v>
      </c>
      <c r="V394" s="35">
        <f t="shared" si="117"/>
        <v>0</v>
      </c>
      <c r="W394" s="35">
        <f t="shared" si="117"/>
        <v>0</v>
      </c>
      <c r="X394" s="35">
        <f t="shared" si="117"/>
        <v>0</v>
      </c>
      <c r="Y394" s="35">
        <f t="shared" si="117"/>
        <v>0</v>
      </c>
      <c r="Z394" s="35">
        <f t="shared" si="117"/>
        <v>0</v>
      </c>
      <c r="AA394" s="35">
        <f t="shared" ref="AA394:AA404" si="118">H394+J394+K394+M394+O394+Q394+S394+U394+W394+Y394</f>
        <v>0</v>
      </c>
      <c r="AB394" s="35">
        <f t="shared" ref="AB394:AB404" si="119">H394+J394+L394+N394+P394+R394+T394+V394+X394+Z394</f>
        <v>0</v>
      </c>
    </row>
    <row r="395" spans="1:28" ht="31.5" customHeight="1" x14ac:dyDescent="0.25">
      <c r="A395" s="36" t="s">
        <v>639</v>
      </c>
      <c r="B395" s="43" t="s">
        <v>41</v>
      </c>
      <c r="C395" s="38" t="s">
        <v>37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f t="shared" si="118"/>
        <v>0</v>
      </c>
      <c r="AB395" s="35">
        <f t="shared" si="119"/>
        <v>0</v>
      </c>
    </row>
    <row r="396" spans="1:28" ht="31.5" customHeight="1" x14ac:dyDescent="0.25">
      <c r="A396" s="36" t="s">
        <v>640</v>
      </c>
      <c r="B396" s="43" t="s">
        <v>43</v>
      </c>
      <c r="C396" s="38" t="s">
        <v>37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f t="shared" si="118"/>
        <v>0</v>
      </c>
      <c r="AB396" s="35">
        <f t="shared" si="119"/>
        <v>0</v>
      </c>
    </row>
    <row r="397" spans="1:28" ht="31.5" customHeight="1" x14ac:dyDescent="0.25">
      <c r="A397" s="36" t="s">
        <v>641</v>
      </c>
      <c r="B397" s="43" t="s">
        <v>45</v>
      </c>
      <c r="C397" s="38" t="s">
        <v>37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f t="shared" si="118"/>
        <v>0</v>
      </c>
      <c r="AB397" s="35">
        <f t="shared" si="119"/>
        <v>0</v>
      </c>
    </row>
    <row r="398" spans="1:28" ht="15.75" customHeight="1" x14ac:dyDescent="0.25">
      <c r="A398" s="36" t="s">
        <v>44</v>
      </c>
      <c r="B398" s="41" t="s">
        <v>642</v>
      </c>
      <c r="C398" s="38" t="s">
        <v>37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46">
        <v>0</v>
      </c>
      <c r="M398" s="35">
        <v>0</v>
      </c>
      <c r="N398" s="46">
        <v>0</v>
      </c>
      <c r="O398" s="35">
        <v>0</v>
      </c>
      <c r="P398" s="46">
        <v>0</v>
      </c>
      <c r="Q398" s="35">
        <v>0</v>
      </c>
      <c r="R398" s="46">
        <v>0</v>
      </c>
      <c r="S398" s="35">
        <v>0</v>
      </c>
      <c r="T398" s="46">
        <v>0</v>
      </c>
      <c r="U398" s="35">
        <v>0</v>
      </c>
      <c r="V398" s="46">
        <v>0</v>
      </c>
      <c r="W398" s="35">
        <v>0</v>
      </c>
      <c r="X398" s="46">
        <v>0</v>
      </c>
      <c r="Y398" s="35">
        <v>0</v>
      </c>
      <c r="Z398" s="46">
        <v>0</v>
      </c>
      <c r="AA398" s="35">
        <f t="shared" si="118"/>
        <v>0</v>
      </c>
      <c r="AB398" s="35">
        <f t="shared" si="119"/>
        <v>0</v>
      </c>
    </row>
    <row r="399" spans="1:28" ht="15.75" customHeight="1" x14ac:dyDescent="0.25">
      <c r="A399" s="32" t="s">
        <v>46</v>
      </c>
      <c r="B399" s="42" t="s">
        <v>643</v>
      </c>
      <c r="C399" s="34" t="s">
        <v>37</v>
      </c>
      <c r="D399" s="46">
        <f>SUM(D400,D413,D414)</f>
        <v>0</v>
      </c>
      <c r="E399" s="46">
        <f t="shared" ref="E399:Z399" si="120">SUM(E400,E413,E414)</f>
        <v>222.62763749999999</v>
      </c>
      <c r="F399" s="46">
        <f t="shared" si="120"/>
        <v>270.81963148</v>
      </c>
      <c r="G399" s="46">
        <f t="shared" si="120"/>
        <v>256.48347863000004</v>
      </c>
      <c r="H399" s="46">
        <f t="shared" si="120"/>
        <v>214.72349296999991</v>
      </c>
      <c r="I399" s="46">
        <f t="shared" si="120"/>
        <v>403.75777149999999</v>
      </c>
      <c r="J399" s="46">
        <f t="shared" si="120"/>
        <v>413.01429985000004</v>
      </c>
      <c r="K399" s="46">
        <f t="shared" si="120"/>
        <v>458.21999294</v>
      </c>
      <c r="L399" s="46">
        <f t="shared" si="120"/>
        <v>515.38546217319993</v>
      </c>
      <c r="M399" s="46">
        <f t="shared" si="120"/>
        <v>458.22279562999995</v>
      </c>
      <c r="N399" s="46">
        <f t="shared" si="120"/>
        <v>458.22279563000006</v>
      </c>
      <c r="O399" s="46">
        <f t="shared" si="120"/>
        <v>463.94264433000012</v>
      </c>
      <c r="P399" s="46">
        <f t="shared" si="120"/>
        <v>478.58386564000006</v>
      </c>
      <c r="Q399" s="46">
        <f t="shared" si="120"/>
        <v>475.83792521999993</v>
      </c>
      <c r="R399" s="46">
        <f t="shared" si="120"/>
        <v>475.83792521999993</v>
      </c>
      <c r="S399" s="46">
        <f t="shared" si="120"/>
        <v>482.71509328999991</v>
      </c>
      <c r="T399" s="46">
        <f t="shared" si="120"/>
        <v>482.71509328999991</v>
      </c>
      <c r="U399" s="46">
        <f t="shared" si="120"/>
        <v>502.0236970215999</v>
      </c>
      <c r="V399" s="46">
        <f t="shared" si="120"/>
        <v>502.0236970215999</v>
      </c>
      <c r="W399" s="46">
        <f t="shared" si="120"/>
        <v>522.10464490246386</v>
      </c>
      <c r="X399" s="46">
        <f t="shared" si="120"/>
        <v>522.10464490246386</v>
      </c>
      <c r="Y399" s="46">
        <f t="shared" si="120"/>
        <v>542.98883069856242</v>
      </c>
      <c r="Z399" s="46">
        <f t="shared" si="120"/>
        <v>526.92661835246372</v>
      </c>
      <c r="AA399" s="35">
        <f t="shared" si="118"/>
        <v>4533.7934168526263</v>
      </c>
      <c r="AB399" s="35">
        <f t="shared" si="119"/>
        <v>4589.537895049727</v>
      </c>
    </row>
    <row r="400" spans="1:28" ht="15.75" customHeight="1" x14ac:dyDescent="0.25">
      <c r="A400" s="36" t="s">
        <v>644</v>
      </c>
      <c r="B400" s="41" t="s">
        <v>645</v>
      </c>
      <c r="C400" s="38" t="s">
        <v>37</v>
      </c>
      <c r="D400" s="46">
        <f>SUM(D401,D405:D410)</f>
        <v>0</v>
      </c>
      <c r="E400" s="46">
        <f t="shared" ref="E400:Z400" si="121">SUM(E401,E405:E410)</f>
        <v>222.62763749999999</v>
      </c>
      <c r="F400" s="46">
        <f t="shared" si="121"/>
        <v>270.81963148</v>
      </c>
      <c r="G400" s="46">
        <f t="shared" si="121"/>
        <v>256.48347863000004</v>
      </c>
      <c r="H400" s="46">
        <f t="shared" si="121"/>
        <v>214.72349296999991</v>
      </c>
      <c r="I400" s="46">
        <f t="shared" si="121"/>
        <v>403.75777149999999</v>
      </c>
      <c r="J400" s="46">
        <f t="shared" si="121"/>
        <v>413.01429985000004</v>
      </c>
      <c r="K400" s="46">
        <f t="shared" si="121"/>
        <v>458.21999294</v>
      </c>
      <c r="L400" s="46">
        <f t="shared" si="121"/>
        <v>477.52319865319998</v>
      </c>
      <c r="M400" s="46">
        <f t="shared" si="121"/>
        <v>458.22279562999995</v>
      </c>
      <c r="N400" s="46">
        <f t="shared" si="121"/>
        <v>458.22279563000006</v>
      </c>
      <c r="O400" s="46">
        <f t="shared" si="121"/>
        <v>463.94264433000012</v>
      </c>
      <c r="P400" s="46">
        <f t="shared" si="121"/>
        <v>478.58386564000006</v>
      </c>
      <c r="Q400" s="46">
        <f t="shared" si="121"/>
        <v>475.83792521999993</v>
      </c>
      <c r="R400" s="46">
        <f t="shared" si="121"/>
        <v>475.83792521999993</v>
      </c>
      <c r="S400" s="46">
        <f t="shared" si="121"/>
        <v>482.71509328999991</v>
      </c>
      <c r="T400" s="46">
        <f t="shared" si="121"/>
        <v>482.71509328999991</v>
      </c>
      <c r="U400" s="46">
        <f t="shared" si="121"/>
        <v>502.0236970215999</v>
      </c>
      <c r="V400" s="46">
        <f t="shared" si="121"/>
        <v>502.0236970215999</v>
      </c>
      <c r="W400" s="46">
        <f t="shared" si="121"/>
        <v>522.10464490246386</v>
      </c>
      <c r="X400" s="46">
        <f t="shared" si="121"/>
        <v>522.10464490246386</v>
      </c>
      <c r="Y400" s="46">
        <f t="shared" si="121"/>
        <v>542.98883069856242</v>
      </c>
      <c r="Z400" s="46">
        <f t="shared" si="121"/>
        <v>526.92661835246372</v>
      </c>
      <c r="AA400" s="35">
        <f t="shared" si="118"/>
        <v>4533.7934168526263</v>
      </c>
      <c r="AB400" s="35">
        <f t="shared" si="119"/>
        <v>4551.6756315297271</v>
      </c>
    </row>
    <row r="401" spans="1:28" ht="15.75" customHeight="1" x14ac:dyDescent="0.25">
      <c r="A401" s="36" t="s">
        <v>646</v>
      </c>
      <c r="B401" s="43" t="s">
        <v>647</v>
      </c>
      <c r="C401" s="38" t="s">
        <v>37</v>
      </c>
      <c r="D401" s="35">
        <f>SUM(D402:D404)</f>
        <v>0</v>
      </c>
      <c r="E401" s="35">
        <f t="shared" ref="E401:Z401" si="122">SUM(E402:E404)</f>
        <v>0</v>
      </c>
      <c r="F401" s="35">
        <f t="shared" si="122"/>
        <v>0</v>
      </c>
      <c r="G401" s="35">
        <f t="shared" si="122"/>
        <v>0</v>
      </c>
      <c r="H401" s="35">
        <f t="shared" si="122"/>
        <v>0</v>
      </c>
      <c r="I401" s="35">
        <f t="shared" si="122"/>
        <v>0</v>
      </c>
      <c r="J401" s="35">
        <f t="shared" si="122"/>
        <v>0</v>
      </c>
      <c r="K401" s="35">
        <f t="shared" si="122"/>
        <v>0</v>
      </c>
      <c r="L401" s="35">
        <f t="shared" si="122"/>
        <v>0</v>
      </c>
      <c r="M401" s="35">
        <f t="shared" si="122"/>
        <v>0</v>
      </c>
      <c r="N401" s="35">
        <f t="shared" si="122"/>
        <v>0</v>
      </c>
      <c r="O401" s="35">
        <f t="shared" si="122"/>
        <v>0</v>
      </c>
      <c r="P401" s="35">
        <f t="shared" si="122"/>
        <v>0</v>
      </c>
      <c r="Q401" s="35">
        <f t="shared" si="122"/>
        <v>0</v>
      </c>
      <c r="R401" s="35">
        <f t="shared" si="122"/>
        <v>0</v>
      </c>
      <c r="S401" s="35">
        <f t="shared" si="122"/>
        <v>0</v>
      </c>
      <c r="T401" s="35">
        <f t="shared" si="122"/>
        <v>0</v>
      </c>
      <c r="U401" s="35">
        <f t="shared" si="122"/>
        <v>0</v>
      </c>
      <c r="V401" s="35">
        <f t="shared" si="122"/>
        <v>0</v>
      </c>
      <c r="W401" s="35">
        <f t="shared" si="122"/>
        <v>0</v>
      </c>
      <c r="X401" s="35">
        <f t="shared" si="122"/>
        <v>0</v>
      </c>
      <c r="Y401" s="35">
        <f t="shared" si="122"/>
        <v>0</v>
      </c>
      <c r="Z401" s="35">
        <f t="shared" si="122"/>
        <v>0</v>
      </c>
      <c r="AA401" s="35">
        <f t="shared" si="118"/>
        <v>0</v>
      </c>
      <c r="AB401" s="35">
        <f t="shared" si="119"/>
        <v>0</v>
      </c>
    </row>
    <row r="402" spans="1:28" ht="31.5" customHeight="1" x14ac:dyDescent="0.25">
      <c r="A402" s="36" t="s">
        <v>648</v>
      </c>
      <c r="B402" s="43" t="s">
        <v>41</v>
      </c>
      <c r="C402" s="38" t="s">
        <v>37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f t="shared" si="118"/>
        <v>0</v>
      </c>
      <c r="AB402" s="35">
        <f t="shared" si="119"/>
        <v>0</v>
      </c>
    </row>
    <row r="403" spans="1:28" ht="31.5" customHeight="1" x14ac:dyDescent="0.25">
      <c r="A403" s="36" t="s">
        <v>649</v>
      </c>
      <c r="B403" s="43" t="s">
        <v>43</v>
      </c>
      <c r="C403" s="38" t="s">
        <v>37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f t="shared" si="118"/>
        <v>0</v>
      </c>
      <c r="AB403" s="35">
        <f t="shared" si="119"/>
        <v>0</v>
      </c>
    </row>
    <row r="404" spans="1:28" ht="31.5" customHeight="1" x14ac:dyDescent="0.25">
      <c r="A404" s="36" t="s">
        <v>650</v>
      </c>
      <c r="B404" s="43" t="s">
        <v>45</v>
      </c>
      <c r="C404" s="38" t="s">
        <v>37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f t="shared" si="118"/>
        <v>0</v>
      </c>
      <c r="AB404" s="35">
        <f t="shared" si="119"/>
        <v>0</v>
      </c>
    </row>
    <row r="405" spans="1:28" ht="15.75" customHeight="1" x14ac:dyDescent="0.25">
      <c r="A405" s="36" t="s">
        <v>651</v>
      </c>
      <c r="B405" s="43" t="s">
        <v>426</v>
      </c>
      <c r="C405" s="38" t="s">
        <v>37</v>
      </c>
      <c r="D405" s="35" t="s">
        <v>48</v>
      </c>
      <c r="E405" s="35" t="s">
        <v>48</v>
      </c>
      <c r="F405" s="35" t="s">
        <v>48</v>
      </c>
      <c r="G405" s="35" t="s">
        <v>48</v>
      </c>
      <c r="H405" s="35" t="s">
        <v>48</v>
      </c>
      <c r="I405" s="35" t="s">
        <v>48</v>
      </c>
      <c r="J405" s="35" t="s">
        <v>48</v>
      </c>
      <c r="K405" s="35" t="s">
        <v>48</v>
      </c>
      <c r="L405" s="35" t="s">
        <v>48</v>
      </c>
      <c r="M405" s="35" t="s">
        <v>48</v>
      </c>
      <c r="N405" s="35" t="s">
        <v>48</v>
      </c>
      <c r="O405" s="35" t="s">
        <v>48</v>
      </c>
      <c r="P405" s="35" t="s">
        <v>48</v>
      </c>
      <c r="Q405" s="35" t="s">
        <v>48</v>
      </c>
      <c r="R405" s="35" t="s">
        <v>48</v>
      </c>
      <c r="S405" s="35" t="s">
        <v>48</v>
      </c>
      <c r="T405" s="35" t="s">
        <v>48</v>
      </c>
      <c r="U405" s="35" t="s">
        <v>48</v>
      </c>
      <c r="V405" s="35" t="s">
        <v>48</v>
      </c>
      <c r="W405" s="35" t="s">
        <v>48</v>
      </c>
      <c r="X405" s="35" t="s">
        <v>48</v>
      </c>
      <c r="Y405" s="35" t="s">
        <v>48</v>
      </c>
      <c r="Z405" s="35" t="s">
        <v>48</v>
      </c>
      <c r="AA405" s="35" t="s">
        <v>48</v>
      </c>
      <c r="AB405" s="35" t="s">
        <v>48</v>
      </c>
    </row>
    <row r="406" spans="1:28" ht="15.75" customHeight="1" x14ac:dyDescent="0.25">
      <c r="A406" s="36" t="s">
        <v>652</v>
      </c>
      <c r="B406" s="43" t="s">
        <v>429</v>
      </c>
      <c r="C406" s="38" t="s">
        <v>37</v>
      </c>
      <c r="D406" s="35">
        <v>0</v>
      </c>
      <c r="E406" s="35">
        <v>222.62763749999999</v>
      </c>
      <c r="F406" s="35">
        <v>270.81963148</v>
      </c>
      <c r="G406" s="35">
        <v>256.48347863000004</v>
      </c>
      <c r="H406" s="35">
        <v>214.72349296999991</v>
      </c>
      <c r="I406" s="35">
        <v>403.75777149999999</v>
      </c>
      <c r="J406" s="35">
        <v>413.01429985000004</v>
      </c>
      <c r="K406" s="35">
        <v>458.21999294</v>
      </c>
      <c r="L406" s="46">
        <v>477.52319865319998</v>
      </c>
      <c r="M406" s="35">
        <v>458.22279562999995</v>
      </c>
      <c r="N406" s="46">
        <v>458.22279563000006</v>
      </c>
      <c r="O406" s="35">
        <v>463.94264433000012</v>
      </c>
      <c r="P406" s="46">
        <v>478.58386564000006</v>
      </c>
      <c r="Q406" s="35">
        <v>475.83792521999993</v>
      </c>
      <c r="R406" s="46">
        <v>475.83792521999993</v>
      </c>
      <c r="S406" s="35">
        <v>482.71509328999991</v>
      </c>
      <c r="T406" s="46">
        <v>482.71509328999991</v>
      </c>
      <c r="U406" s="35">
        <v>502.0236970215999</v>
      </c>
      <c r="V406" s="46">
        <v>502.0236970215999</v>
      </c>
      <c r="W406" s="35">
        <v>522.10464490246386</v>
      </c>
      <c r="X406" s="46">
        <v>522.10464490246386</v>
      </c>
      <c r="Y406" s="35">
        <v>542.98883069856242</v>
      </c>
      <c r="Z406" s="46">
        <v>526.92661835246372</v>
      </c>
      <c r="AA406" s="35">
        <f>H406+J406+K406+M406+O406+Q406+S406+U406+W406+Y406</f>
        <v>4533.7934168526263</v>
      </c>
      <c r="AB406" s="35">
        <f>H406+J406+L406+N406+P406+R406+T406+V406+X406+Z406</f>
        <v>4551.6756315297271</v>
      </c>
    </row>
    <row r="407" spans="1:28" ht="15.75" customHeight="1" x14ac:dyDescent="0.25">
      <c r="A407" s="36" t="s">
        <v>653</v>
      </c>
      <c r="B407" s="43" t="s">
        <v>432</v>
      </c>
      <c r="C407" s="38" t="s">
        <v>37</v>
      </c>
      <c r="D407" s="35" t="s">
        <v>48</v>
      </c>
      <c r="E407" s="35" t="s">
        <v>48</v>
      </c>
      <c r="F407" s="35" t="s">
        <v>48</v>
      </c>
      <c r="G407" s="35" t="s">
        <v>48</v>
      </c>
      <c r="H407" s="35" t="s">
        <v>48</v>
      </c>
      <c r="I407" s="35" t="s">
        <v>48</v>
      </c>
      <c r="J407" s="35" t="s">
        <v>48</v>
      </c>
      <c r="K407" s="35" t="s">
        <v>48</v>
      </c>
      <c r="L407" s="35" t="s">
        <v>48</v>
      </c>
      <c r="M407" s="35" t="s">
        <v>48</v>
      </c>
      <c r="N407" s="35" t="s">
        <v>48</v>
      </c>
      <c r="O407" s="35" t="s">
        <v>48</v>
      </c>
      <c r="P407" s="35" t="s">
        <v>48</v>
      </c>
      <c r="Q407" s="35" t="s">
        <v>48</v>
      </c>
      <c r="R407" s="35" t="s">
        <v>48</v>
      </c>
      <c r="S407" s="35" t="s">
        <v>48</v>
      </c>
      <c r="T407" s="35" t="s">
        <v>48</v>
      </c>
      <c r="U407" s="35" t="s">
        <v>48</v>
      </c>
      <c r="V407" s="35" t="s">
        <v>48</v>
      </c>
      <c r="W407" s="35" t="s">
        <v>48</v>
      </c>
      <c r="X407" s="35" t="s">
        <v>48</v>
      </c>
      <c r="Y407" s="35" t="s">
        <v>48</v>
      </c>
      <c r="Z407" s="35" t="s">
        <v>48</v>
      </c>
      <c r="AA407" s="35" t="s">
        <v>48</v>
      </c>
      <c r="AB407" s="35" t="s">
        <v>48</v>
      </c>
    </row>
    <row r="408" spans="1:28" ht="15.75" customHeight="1" x14ac:dyDescent="0.25">
      <c r="A408" s="36" t="s">
        <v>654</v>
      </c>
      <c r="B408" s="43" t="s">
        <v>438</v>
      </c>
      <c r="C408" s="38" t="s">
        <v>37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f>H408+J408+K408+M408+O408+Q408+S408+U408+W408+Y408</f>
        <v>0</v>
      </c>
      <c r="AB408" s="35">
        <f>H408+J408+L408+N408+P408+R408+T408+V408+X408+Z408</f>
        <v>0</v>
      </c>
    </row>
    <row r="409" spans="1:28" ht="15.75" customHeight="1" x14ac:dyDescent="0.25">
      <c r="A409" s="36" t="s">
        <v>655</v>
      </c>
      <c r="B409" s="43" t="s">
        <v>441</v>
      </c>
      <c r="C409" s="38" t="s">
        <v>37</v>
      </c>
      <c r="D409" s="35" t="s">
        <v>48</v>
      </c>
      <c r="E409" s="35" t="s">
        <v>48</v>
      </c>
      <c r="F409" s="35" t="s">
        <v>48</v>
      </c>
      <c r="G409" s="35" t="s">
        <v>48</v>
      </c>
      <c r="H409" s="35" t="s">
        <v>48</v>
      </c>
      <c r="I409" s="35" t="s">
        <v>48</v>
      </c>
      <c r="J409" s="35" t="s">
        <v>48</v>
      </c>
      <c r="K409" s="35" t="s">
        <v>48</v>
      </c>
      <c r="L409" s="35" t="s">
        <v>48</v>
      </c>
      <c r="M409" s="35" t="s">
        <v>48</v>
      </c>
      <c r="N409" s="35" t="s">
        <v>48</v>
      </c>
      <c r="O409" s="35" t="s">
        <v>48</v>
      </c>
      <c r="P409" s="35" t="s">
        <v>48</v>
      </c>
      <c r="Q409" s="35" t="s">
        <v>48</v>
      </c>
      <c r="R409" s="35" t="s">
        <v>48</v>
      </c>
      <c r="S409" s="35" t="s">
        <v>48</v>
      </c>
      <c r="T409" s="35" t="s">
        <v>48</v>
      </c>
      <c r="U409" s="35" t="s">
        <v>48</v>
      </c>
      <c r="V409" s="35" t="s">
        <v>48</v>
      </c>
      <c r="W409" s="35" t="s">
        <v>48</v>
      </c>
      <c r="X409" s="35" t="s">
        <v>48</v>
      </c>
      <c r="Y409" s="35" t="s">
        <v>48</v>
      </c>
      <c r="Z409" s="35" t="s">
        <v>48</v>
      </c>
      <c r="AA409" s="35" t="s">
        <v>48</v>
      </c>
      <c r="AB409" s="35" t="s">
        <v>48</v>
      </c>
    </row>
    <row r="410" spans="1:28" ht="31.5" customHeight="1" x14ac:dyDescent="0.25">
      <c r="A410" s="36" t="s">
        <v>656</v>
      </c>
      <c r="B410" s="43" t="s">
        <v>444</v>
      </c>
      <c r="C410" s="38" t="s">
        <v>37</v>
      </c>
      <c r="D410" s="35" t="s">
        <v>48</v>
      </c>
      <c r="E410" s="35" t="s">
        <v>48</v>
      </c>
      <c r="F410" s="35" t="s">
        <v>48</v>
      </c>
      <c r="G410" s="35" t="s">
        <v>48</v>
      </c>
      <c r="H410" s="35" t="s">
        <v>48</v>
      </c>
      <c r="I410" s="35" t="s">
        <v>48</v>
      </c>
      <c r="J410" s="35" t="s">
        <v>48</v>
      </c>
      <c r="K410" s="35" t="s">
        <v>48</v>
      </c>
      <c r="L410" s="35" t="s">
        <v>48</v>
      </c>
      <c r="M410" s="35" t="s">
        <v>48</v>
      </c>
      <c r="N410" s="35" t="s">
        <v>48</v>
      </c>
      <c r="O410" s="35" t="s">
        <v>48</v>
      </c>
      <c r="P410" s="35" t="s">
        <v>48</v>
      </c>
      <c r="Q410" s="35" t="s">
        <v>48</v>
      </c>
      <c r="R410" s="35" t="s">
        <v>48</v>
      </c>
      <c r="S410" s="35" t="s">
        <v>48</v>
      </c>
      <c r="T410" s="35" t="s">
        <v>48</v>
      </c>
      <c r="U410" s="35" t="s">
        <v>48</v>
      </c>
      <c r="V410" s="35" t="s">
        <v>48</v>
      </c>
      <c r="W410" s="35" t="s">
        <v>48</v>
      </c>
      <c r="X410" s="35" t="s">
        <v>48</v>
      </c>
      <c r="Y410" s="35" t="s">
        <v>48</v>
      </c>
      <c r="Z410" s="35" t="s">
        <v>48</v>
      </c>
      <c r="AA410" s="35" t="s">
        <v>48</v>
      </c>
      <c r="AB410" s="35" t="s">
        <v>48</v>
      </c>
    </row>
    <row r="411" spans="1:28" ht="15.75" customHeight="1" x14ac:dyDescent="0.25">
      <c r="A411" s="36" t="s">
        <v>657</v>
      </c>
      <c r="B411" s="44" t="s">
        <v>62</v>
      </c>
      <c r="C411" s="38" t="s">
        <v>37</v>
      </c>
      <c r="D411" s="35" t="s">
        <v>48</v>
      </c>
      <c r="E411" s="35" t="s">
        <v>48</v>
      </c>
      <c r="F411" s="35" t="s">
        <v>48</v>
      </c>
      <c r="G411" s="35" t="s">
        <v>48</v>
      </c>
      <c r="H411" s="35" t="s">
        <v>48</v>
      </c>
      <c r="I411" s="35" t="s">
        <v>48</v>
      </c>
      <c r="J411" s="35" t="s">
        <v>48</v>
      </c>
      <c r="K411" s="35" t="s">
        <v>48</v>
      </c>
      <c r="L411" s="35" t="s">
        <v>48</v>
      </c>
      <c r="M411" s="35" t="s">
        <v>48</v>
      </c>
      <c r="N411" s="35" t="s">
        <v>48</v>
      </c>
      <c r="O411" s="35" t="s">
        <v>48</v>
      </c>
      <c r="P411" s="35" t="s">
        <v>48</v>
      </c>
      <c r="Q411" s="35" t="s">
        <v>48</v>
      </c>
      <c r="R411" s="35" t="s">
        <v>48</v>
      </c>
      <c r="S411" s="35" t="s">
        <v>48</v>
      </c>
      <c r="T411" s="35" t="s">
        <v>48</v>
      </c>
      <c r="U411" s="35" t="s">
        <v>48</v>
      </c>
      <c r="V411" s="35" t="s">
        <v>48</v>
      </c>
      <c r="W411" s="35" t="s">
        <v>48</v>
      </c>
      <c r="X411" s="35" t="s">
        <v>48</v>
      </c>
      <c r="Y411" s="35" t="s">
        <v>48</v>
      </c>
      <c r="Z411" s="35" t="s">
        <v>48</v>
      </c>
      <c r="AA411" s="35" t="s">
        <v>48</v>
      </c>
      <c r="AB411" s="35" t="s">
        <v>48</v>
      </c>
    </row>
    <row r="412" spans="1:28" ht="15.75" customHeight="1" x14ac:dyDescent="0.25">
      <c r="A412" s="36" t="s">
        <v>658</v>
      </c>
      <c r="B412" s="74" t="s">
        <v>64</v>
      </c>
      <c r="C412" s="38" t="s">
        <v>37</v>
      </c>
      <c r="D412" s="35" t="s">
        <v>48</v>
      </c>
      <c r="E412" s="35" t="s">
        <v>48</v>
      </c>
      <c r="F412" s="35" t="s">
        <v>48</v>
      </c>
      <c r="G412" s="35" t="s">
        <v>48</v>
      </c>
      <c r="H412" s="35" t="s">
        <v>48</v>
      </c>
      <c r="I412" s="35" t="s">
        <v>48</v>
      </c>
      <c r="J412" s="35" t="s">
        <v>48</v>
      </c>
      <c r="K412" s="35" t="s">
        <v>48</v>
      </c>
      <c r="L412" s="35" t="s">
        <v>48</v>
      </c>
      <c r="M412" s="35" t="s">
        <v>48</v>
      </c>
      <c r="N412" s="35" t="s">
        <v>48</v>
      </c>
      <c r="O412" s="35" t="s">
        <v>48</v>
      </c>
      <c r="P412" s="35" t="s">
        <v>48</v>
      </c>
      <c r="Q412" s="35" t="s">
        <v>48</v>
      </c>
      <c r="R412" s="35" t="s">
        <v>48</v>
      </c>
      <c r="S412" s="35" t="s">
        <v>48</v>
      </c>
      <c r="T412" s="35" t="s">
        <v>48</v>
      </c>
      <c r="U412" s="35" t="s">
        <v>48</v>
      </c>
      <c r="V412" s="35" t="s">
        <v>48</v>
      </c>
      <c r="W412" s="35" t="s">
        <v>48</v>
      </c>
      <c r="X412" s="35" t="s">
        <v>48</v>
      </c>
      <c r="Y412" s="35" t="s">
        <v>48</v>
      </c>
      <c r="Z412" s="35" t="s">
        <v>48</v>
      </c>
      <c r="AA412" s="35" t="s">
        <v>48</v>
      </c>
      <c r="AB412" s="35" t="s">
        <v>48</v>
      </c>
    </row>
    <row r="413" spans="1:28" ht="15.75" customHeight="1" x14ac:dyDescent="0.25">
      <c r="A413" s="36" t="s">
        <v>659</v>
      </c>
      <c r="B413" s="41" t="s">
        <v>660</v>
      </c>
      <c r="C413" s="38" t="s">
        <v>37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46">
        <v>0</v>
      </c>
      <c r="M413" s="35">
        <v>0</v>
      </c>
      <c r="N413" s="46">
        <v>0</v>
      </c>
      <c r="O413" s="35">
        <v>0</v>
      </c>
      <c r="P413" s="46">
        <v>0</v>
      </c>
      <c r="Q413" s="35">
        <v>0</v>
      </c>
      <c r="R413" s="46">
        <v>0</v>
      </c>
      <c r="S413" s="35">
        <v>0</v>
      </c>
      <c r="T413" s="46">
        <v>0</v>
      </c>
      <c r="U413" s="35">
        <v>0</v>
      </c>
      <c r="V413" s="46">
        <v>0</v>
      </c>
      <c r="W413" s="35">
        <v>0</v>
      </c>
      <c r="X413" s="46">
        <v>0</v>
      </c>
      <c r="Y413" s="35">
        <v>0</v>
      </c>
      <c r="Z413" s="46">
        <v>0</v>
      </c>
      <c r="AA413" s="35">
        <f t="shared" ref="AA413:AA418" si="123">H413+J413+K413+M413+O413+Q413+S413+U413+W413+Y413</f>
        <v>0</v>
      </c>
      <c r="AB413" s="35">
        <f t="shared" ref="AB413:AB418" si="124">H413+J413+L413+N413+P413+R413+T413+V413+X413+Z413</f>
        <v>0</v>
      </c>
    </row>
    <row r="414" spans="1:28" ht="15.75" customHeight="1" x14ac:dyDescent="0.25">
      <c r="A414" s="36" t="s">
        <v>661</v>
      </c>
      <c r="B414" s="41" t="s">
        <v>662</v>
      </c>
      <c r="C414" s="38" t="s">
        <v>37</v>
      </c>
      <c r="D414" s="46">
        <f>SUM(D415,D419:D424)</f>
        <v>0</v>
      </c>
      <c r="E414" s="46">
        <f t="shared" ref="E414:Z414" si="125">SUM(E415,E419:E424)</f>
        <v>0</v>
      </c>
      <c r="F414" s="46">
        <f t="shared" si="125"/>
        <v>0</v>
      </c>
      <c r="G414" s="46">
        <f t="shared" si="125"/>
        <v>0</v>
      </c>
      <c r="H414" s="46">
        <f t="shared" si="125"/>
        <v>0</v>
      </c>
      <c r="I414" s="46">
        <f t="shared" si="125"/>
        <v>0</v>
      </c>
      <c r="J414" s="46">
        <f t="shared" si="125"/>
        <v>0</v>
      </c>
      <c r="K414" s="46">
        <f t="shared" si="125"/>
        <v>0</v>
      </c>
      <c r="L414" s="46">
        <f t="shared" si="125"/>
        <v>37.862263519999978</v>
      </c>
      <c r="M414" s="46">
        <f t="shared" si="125"/>
        <v>0</v>
      </c>
      <c r="N414" s="46">
        <f t="shared" si="125"/>
        <v>0</v>
      </c>
      <c r="O414" s="46">
        <f t="shared" si="125"/>
        <v>0</v>
      </c>
      <c r="P414" s="46">
        <f t="shared" si="125"/>
        <v>0</v>
      </c>
      <c r="Q414" s="46">
        <f t="shared" si="125"/>
        <v>0</v>
      </c>
      <c r="R414" s="46">
        <f t="shared" si="125"/>
        <v>0</v>
      </c>
      <c r="S414" s="46">
        <f t="shared" si="125"/>
        <v>0</v>
      </c>
      <c r="T414" s="46">
        <f t="shared" si="125"/>
        <v>0</v>
      </c>
      <c r="U414" s="46">
        <f t="shared" si="125"/>
        <v>0</v>
      </c>
      <c r="V414" s="46">
        <f t="shared" si="125"/>
        <v>0</v>
      </c>
      <c r="W414" s="46">
        <f t="shared" si="125"/>
        <v>0</v>
      </c>
      <c r="X414" s="46">
        <f t="shared" si="125"/>
        <v>0</v>
      </c>
      <c r="Y414" s="46">
        <f t="shared" si="125"/>
        <v>0</v>
      </c>
      <c r="Z414" s="46">
        <f t="shared" si="125"/>
        <v>0</v>
      </c>
      <c r="AA414" s="35">
        <f t="shared" si="123"/>
        <v>0</v>
      </c>
      <c r="AB414" s="35">
        <f t="shared" si="124"/>
        <v>37.862263519999978</v>
      </c>
    </row>
    <row r="415" spans="1:28" ht="15.75" customHeight="1" x14ac:dyDescent="0.25">
      <c r="A415" s="36" t="s">
        <v>663</v>
      </c>
      <c r="B415" s="43" t="s">
        <v>647</v>
      </c>
      <c r="C415" s="38" t="s">
        <v>37</v>
      </c>
      <c r="D415" s="35">
        <f>SUM(D416:D418)</f>
        <v>0</v>
      </c>
      <c r="E415" s="35">
        <f t="shared" ref="E415:Z415" si="126">SUM(E416:E418)</f>
        <v>0</v>
      </c>
      <c r="F415" s="35">
        <f t="shared" si="126"/>
        <v>0</v>
      </c>
      <c r="G415" s="35">
        <f t="shared" si="126"/>
        <v>0</v>
      </c>
      <c r="H415" s="35">
        <f t="shared" si="126"/>
        <v>0</v>
      </c>
      <c r="I415" s="35">
        <f t="shared" si="126"/>
        <v>0</v>
      </c>
      <c r="J415" s="35">
        <f t="shared" si="126"/>
        <v>0</v>
      </c>
      <c r="K415" s="35">
        <f t="shared" si="126"/>
        <v>0</v>
      </c>
      <c r="L415" s="35">
        <f t="shared" si="126"/>
        <v>0</v>
      </c>
      <c r="M415" s="35">
        <f t="shared" si="126"/>
        <v>0</v>
      </c>
      <c r="N415" s="35">
        <f t="shared" si="126"/>
        <v>0</v>
      </c>
      <c r="O415" s="35">
        <f t="shared" si="126"/>
        <v>0</v>
      </c>
      <c r="P415" s="35">
        <f t="shared" si="126"/>
        <v>0</v>
      </c>
      <c r="Q415" s="35">
        <f t="shared" si="126"/>
        <v>0</v>
      </c>
      <c r="R415" s="35">
        <f t="shared" si="126"/>
        <v>0</v>
      </c>
      <c r="S415" s="35">
        <f t="shared" si="126"/>
        <v>0</v>
      </c>
      <c r="T415" s="35">
        <f t="shared" si="126"/>
        <v>0</v>
      </c>
      <c r="U415" s="35">
        <f t="shared" si="126"/>
        <v>0</v>
      </c>
      <c r="V415" s="35">
        <f t="shared" si="126"/>
        <v>0</v>
      </c>
      <c r="W415" s="35">
        <f t="shared" si="126"/>
        <v>0</v>
      </c>
      <c r="X415" s="35">
        <f t="shared" si="126"/>
        <v>0</v>
      </c>
      <c r="Y415" s="35">
        <f t="shared" si="126"/>
        <v>0</v>
      </c>
      <c r="Z415" s="35">
        <f t="shared" si="126"/>
        <v>0</v>
      </c>
      <c r="AA415" s="35">
        <f t="shared" si="123"/>
        <v>0</v>
      </c>
      <c r="AB415" s="35">
        <f t="shared" si="124"/>
        <v>0</v>
      </c>
    </row>
    <row r="416" spans="1:28" ht="31.5" customHeight="1" x14ac:dyDescent="0.25">
      <c r="A416" s="36" t="s">
        <v>664</v>
      </c>
      <c r="B416" s="43" t="s">
        <v>41</v>
      </c>
      <c r="C416" s="38" t="s">
        <v>37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f t="shared" si="123"/>
        <v>0</v>
      </c>
      <c r="AB416" s="35">
        <f t="shared" si="124"/>
        <v>0</v>
      </c>
    </row>
    <row r="417" spans="1:28" ht="31.5" customHeight="1" x14ac:dyDescent="0.25">
      <c r="A417" s="36" t="s">
        <v>665</v>
      </c>
      <c r="B417" s="43" t="s">
        <v>43</v>
      </c>
      <c r="C417" s="38" t="s">
        <v>37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0</v>
      </c>
      <c r="AA417" s="35">
        <f t="shared" si="123"/>
        <v>0</v>
      </c>
      <c r="AB417" s="35">
        <f t="shared" si="124"/>
        <v>0</v>
      </c>
    </row>
    <row r="418" spans="1:28" ht="31.5" customHeight="1" x14ac:dyDescent="0.25">
      <c r="A418" s="36" t="s">
        <v>666</v>
      </c>
      <c r="B418" s="43" t="s">
        <v>45</v>
      </c>
      <c r="C418" s="38" t="s">
        <v>37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f t="shared" si="123"/>
        <v>0</v>
      </c>
      <c r="AB418" s="35">
        <f t="shared" si="124"/>
        <v>0</v>
      </c>
    </row>
    <row r="419" spans="1:28" ht="15.75" customHeight="1" x14ac:dyDescent="0.25">
      <c r="A419" s="36" t="s">
        <v>667</v>
      </c>
      <c r="B419" s="43" t="s">
        <v>426</v>
      </c>
      <c r="C419" s="38" t="s">
        <v>37</v>
      </c>
      <c r="D419" s="35" t="s">
        <v>48</v>
      </c>
      <c r="E419" s="35" t="s">
        <v>48</v>
      </c>
      <c r="F419" s="35" t="s">
        <v>48</v>
      </c>
      <c r="G419" s="35" t="s">
        <v>48</v>
      </c>
      <c r="H419" s="35" t="s">
        <v>48</v>
      </c>
      <c r="I419" s="35" t="s">
        <v>48</v>
      </c>
      <c r="J419" s="35" t="s">
        <v>48</v>
      </c>
      <c r="K419" s="35" t="s">
        <v>48</v>
      </c>
      <c r="L419" s="35" t="s">
        <v>48</v>
      </c>
      <c r="M419" s="35" t="s">
        <v>48</v>
      </c>
      <c r="N419" s="35" t="s">
        <v>48</v>
      </c>
      <c r="O419" s="35" t="s">
        <v>48</v>
      </c>
      <c r="P419" s="35" t="s">
        <v>48</v>
      </c>
      <c r="Q419" s="35" t="s">
        <v>48</v>
      </c>
      <c r="R419" s="35" t="s">
        <v>48</v>
      </c>
      <c r="S419" s="35" t="s">
        <v>48</v>
      </c>
      <c r="T419" s="35" t="s">
        <v>48</v>
      </c>
      <c r="U419" s="35" t="s">
        <v>48</v>
      </c>
      <c r="V419" s="35" t="s">
        <v>48</v>
      </c>
      <c r="W419" s="35" t="s">
        <v>48</v>
      </c>
      <c r="X419" s="35" t="s">
        <v>48</v>
      </c>
      <c r="Y419" s="35" t="s">
        <v>48</v>
      </c>
      <c r="Z419" s="35" t="s">
        <v>48</v>
      </c>
      <c r="AA419" s="35" t="s">
        <v>48</v>
      </c>
      <c r="AB419" s="35" t="s">
        <v>48</v>
      </c>
    </row>
    <row r="420" spans="1:28" ht="15.75" customHeight="1" x14ac:dyDescent="0.25">
      <c r="A420" s="36" t="s">
        <v>668</v>
      </c>
      <c r="B420" s="43" t="s">
        <v>429</v>
      </c>
      <c r="C420" s="38" t="s">
        <v>37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46">
        <v>37.862263519999978</v>
      </c>
      <c r="M420" s="35">
        <v>0</v>
      </c>
      <c r="N420" s="46">
        <v>0</v>
      </c>
      <c r="O420" s="35">
        <v>0</v>
      </c>
      <c r="P420" s="46">
        <v>0</v>
      </c>
      <c r="Q420" s="35">
        <v>0</v>
      </c>
      <c r="R420" s="46">
        <v>0</v>
      </c>
      <c r="S420" s="35">
        <v>0</v>
      </c>
      <c r="T420" s="46">
        <v>0</v>
      </c>
      <c r="U420" s="35">
        <v>0</v>
      </c>
      <c r="V420" s="46">
        <v>0</v>
      </c>
      <c r="W420" s="35">
        <v>0</v>
      </c>
      <c r="X420" s="46">
        <v>0</v>
      </c>
      <c r="Y420" s="35">
        <v>0</v>
      </c>
      <c r="Z420" s="46">
        <v>0</v>
      </c>
      <c r="AA420" s="35">
        <f>H420+J420+K420+M420+O420+Q420+S420+U420+W420+Y420</f>
        <v>0</v>
      </c>
      <c r="AB420" s="35">
        <f>H420+J420+L420+N420+P420+R420+T420+V420+X420+Z420</f>
        <v>37.862263519999978</v>
      </c>
    </row>
    <row r="421" spans="1:28" ht="15.75" customHeight="1" x14ac:dyDescent="0.25">
      <c r="A421" s="36" t="s">
        <v>669</v>
      </c>
      <c r="B421" s="43" t="s">
        <v>432</v>
      </c>
      <c r="C421" s="38" t="s">
        <v>37</v>
      </c>
      <c r="D421" s="35" t="s">
        <v>48</v>
      </c>
      <c r="E421" s="35" t="s">
        <v>48</v>
      </c>
      <c r="F421" s="35" t="s">
        <v>48</v>
      </c>
      <c r="G421" s="35" t="s">
        <v>48</v>
      </c>
      <c r="H421" s="35" t="s">
        <v>48</v>
      </c>
      <c r="I421" s="35" t="s">
        <v>48</v>
      </c>
      <c r="J421" s="35" t="s">
        <v>48</v>
      </c>
      <c r="K421" s="35" t="s">
        <v>48</v>
      </c>
      <c r="L421" s="35" t="s">
        <v>48</v>
      </c>
      <c r="M421" s="35" t="s">
        <v>48</v>
      </c>
      <c r="N421" s="35" t="s">
        <v>48</v>
      </c>
      <c r="O421" s="35" t="s">
        <v>48</v>
      </c>
      <c r="P421" s="35" t="s">
        <v>48</v>
      </c>
      <c r="Q421" s="35" t="s">
        <v>48</v>
      </c>
      <c r="R421" s="35" t="s">
        <v>48</v>
      </c>
      <c r="S421" s="35" t="s">
        <v>48</v>
      </c>
      <c r="T421" s="35" t="s">
        <v>48</v>
      </c>
      <c r="U421" s="35" t="s">
        <v>48</v>
      </c>
      <c r="V421" s="35" t="s">
        <v>48</v>
      </c>
      <c r="W421" s="35" t="s">
        <v>48</v>
      </c>
      <c r="X421" s="35" t="s">
        <v>48</v>
      </c>
      <c r="Y421" s="35" t="s">
        <v>48</v>
      </c>
      <c r="Z421" s="35" t="s">
        <v>48</v>
      </c>
      <c r="AA421" s="35" t="s">
        <v>48</v>
      </c>
      <c r="AB421" s="35" t="s">
        <v>48</v>
      </c>
    </row>
    <row r="422" spans="1:28" ht="15.75" customHeight="1" x14ac:dyDescent="0.25">
      <c r="A422" s="36" t="s">
        <v>670</v>
      </c>
      <c r="B422" s="43" t="s">
        <v>438</v>
      </c>
      <c r="C422" s="38" t="s">
        <v>37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f>H422+J422+K422+M422+O422+Q422+S422+U422+W422+Y422</f>
        <v>0</v>
      </c>
      <c r="AB422" s="35">
        <f>H422+J422+L422+N422+P422+R422+T422+V422+X422+Z422</f>
        <v>0</v>
      </c>
    </row>
    <row r="423" spans="1:28" ht="15.75" customHeight="1" x14ac:dyDescent="0.25">
      <c r="A423" s="36" t="s">
        <v>671</v>
      </c>
      <c r="B423" s="43" t="s">
        <v>441</v>
      </c>
      <c r="C423" s="38" t="s">
        <v>37</v>
      </c>
      <c r="D423" s="35" t="s">
        <v>48</v>
      </c>
      <c r="E423" s="35" t="s">
        <v>48</v>
      </c>
      <c r="F423" s="35" t="s">
        <v>48</v>
      </c>
      <c r="G423" s="35" t="s">
        <v>48</v>
      </c>
      <c r="H423" s="35" t="s">
        <v>48</v>
      </c>
      <c r="I423" s="35" t="s">
        <v>48</v>
      </c>
      <c r="J423" s="35" t="s">
        <v>48</v>
      </c>
      <c r="K423" s="35" t="s">
        <v>48</v>
      </c>
      <c r="L423" s="35" t="s">
        <v>48</v>
      </c>
      <c r="M423" s="35" t="s">
        <v>48</v>
      </c>
      <c r="N423" s="35" t="s">
        <v>48</v>
      </c>
      <c r="O423" s="35" t="s">
        <v>48</v>
      </c>
      <c r="P423" s="35" t="s">
        <v>48</v>
      </c>
      <c r="Q423" s="35" t="s">
        <v>48</v>
      </c>
      <c r="R423" s="35" t="s">
        <v>48</v>
      </c>
      <c r="S423" s="35" t="s">
        <v>48</v>
      </c>
      <c r="T423" s="35" t="s">
        <v>48</v>
      </c>
      <c r="U423" s="35" t="s">
        <v>48</v>
      </c>
      <c r="V423" s="35" t="s">
        <v>48</v>
      </c>
      <c r="W423" s="35" t="s">
        <v>48</v>
      </c>
      <c r="X423" s="35" t="s">
        <v>48</v>
      </c>
      <c r="Y423" s="35" t="s">
        <v>48</v>
      </c>
      <c r="Z423" s="35" t="s">
        <v>48</v>
      </c>
      <c r="AA423" s="35" t="s">
        <v>48</v>
      </c>
      <c r="AB423" s="35" t="s">
        <v>48</v>
      </c>
    </row>
    <row r="424" spans="1:28" ht="31.5" customHeight="1" x14ac:dyDescent="0.25">
      <c r="A424" s="36" t="s">
        <v>672</v>
      </c>
      <c r="B424" s="43" t="s">
        <v>444</v>
      </c>
      <c r="C424" s="38" t="s">
        <v>37</v>
      </c>
      <c r="D424" s="35" t="s">
        <v>48</v>
      </c>
      <c r="E424" s="35" t="s">
        <v>48</v>
      </c>
      <c r="F424" s="35" t="s">
        <v>48</v>
      </c>
      <c r="G424" s="35" t="s">
        <v>48</v>
      </c>
      <c r="H424" s="35" t="s">
        <v>48</v>
      </c>
      <c r="I424" s="35" t="s">
        <v>48</v>
      </c>
      <c r="J424" s="35" t="s">
        <v>48</v>
      </c>
      <c r="K424" s="35" t="s">
        <v>48</v>
      </c>
      <c r="L424" s="35" t="s">
        <v>48</v>
      </c>
      <c r="M424" s="35" t="s">
        <v>48</v>
      </c>
      <c r="N424" s="35" t="s">
        <v>48</v>
      </c>
      <c r="O424" s="35" t="s">
        <v>48</v>
      </c>
      <c r="P424" s="35" t="s">
        <v>48</v>
      </c>
      <c r="Q424" s="35" t="s">
        <v>48</v>
      </c>
      <c r="R424" s="35" t="s">
        <v>48</v>
      </c>
      <c r="S424" s="35" t="s">
        <v>48</v>
      </c>
      <c r="T424" s="35" t="s">
        <v>48</v>
      </c>
      <c r="U424" s="35" t="s">
        <v>48</v>
      </c>
      <c r="V424" s="35" t="s">
        <v>48</v>
      </c>
      <c r="W424" s="35" t="s">
        <v>48</v>
      </c>
      <c r="X424" s="35" t="s">
        <v>48</v>
      </c>
      <c r="Y424" s="35" t="s">
        <v>48</v>
      </c>
      <c r="Z424" s="35" t="s">
        <v>48</v>
      </c>
      <c r="AA424" s="35" t="s">
        <v>48</v>
      </c>
      <c r="AB424" s="35" t="s">
        <v>48</v>
      </c>
    </row>
    <row r="425" spans="1:28" ht="15.75" customHeight="1" x14ac:dyDescent="0.25">
      <c r="A425" s="36" t="s">
        <v>673</v>
      </c>
      <c r="B425" s="74" t="s">
        <v>62</v>
      </c>
      <c r="C425" s="38" t="s">
        <v>37</v>
      </c>
      <c r="D425" s="35" t="s">
        <v>48</v>
      </c>
      <c r="E425" s="35" t="s">
        <v>48</v>
      </c>
      <c r="F425" s="35" t="s">
        <v>48</v>
      </c>
      <c r="G425" s="35" t="s">
        <v>48</v>
      </c>
      <c r="H425" s="35" t="s">
        <v>48</v>
      </c>
      <c r="I425" s="35" t="s">
        <v>48</v>
      </c>
      <c r="J425" s="35" t="s">
        <v>48</v>
      </c>
      <c r="K425" s="35" t="s">
        <v>48</v>
      </c>
      <c r="L425" s="35" t="s">
        <v>48</v>
      </c>
      <c r="M425" s="35" t="s">
        <v>48</v>
      </c>
      <c r="N425" s="35" t="s">
        <v>48</v>
      </c>
      <c r="O425" s="35" t="s">
        <v>48</v>
      </c>
      <c r="P425" s="35" t="s">
        <v>48</v>
      </c>
      <c r="Q425" s="35" t="s">
        <v>48</v>
      </c>
      <c r="R425" s="35" t="s">
        <v>48</v>
      </c>
      <c r="S425" s="35" t="s">
        <v>48</v>
      </c>
      <c r="T425" s="35" t="s">
        <v>48</v>
      </c>
      <c r="U425" s="35" t="s">
        <v>48</v>
      </c>
      <c r="V425" s="35" t="s">
        <v>48</v>
      </c>
      <c r="W425" s="35" t="s">
        <v>48</v>
      </c>
      <c r="X425" s="35" t="s">
        <v>48</v>
      </c>
      <c r="Y425" s="35" t="s">
        <v>48</v>
      </c>
      <c r="Z425" s="35" t="s">
        <v>48</v>
      </c>
      <c r="AA425" s="35" t="s">
        <v>48</v>
      </c>
      <c r="AB425" s="35" t="s">
        <v>48</v>
      </c>
    </row>
    <row r="426" spans="1:28" ht="15.75" customHeight="1" x14ac:dyDescent="0.25">
      <c r="A426" s="36" t="s">
        <v>674</v>
      </c>
      <c r="B426" s="74" t="s">
        <v>64</v>
      </c>
      <c r="C426" s="38" t="s">
        <v>37</v>
      </c>
      <c r="D426" s="35" t="s">
        <v>48</v>
      </c>
      <c r="E426" s="35" t="s">
        <v>48</v>
      </c>
      <c r="F426" s="35" t="s">
        <v>48</v>
      </c>
      <c r="G426" s="35" t="s">
        <v>48</v>
      </c>
      <c r="H426" s="35" t="s">
        <v>48</v>
      </c>
      <c r="I426" s="35" t="s">
        <v>48</v>
      </c>
      <c r="J426" s="35" t="s">
        <v>48</v>
      </c>
      <c r="K426" s="35" t="s">
        <v>48</v>
      </c>
      <c r="L426" s="35" t="s">
        <v>48</v>
      </c>
      <c r="M426" s="35" t="s">
        <v>48</v>
      </c>
      <c r="N426" s="35" t="s">
        <v>48</v>
      </c>
      <c r="O426" s="35" t="s">
        <v>48</v>
      </c>
      <c r="P426" s="35" t="s">
        <v>48</v>
      </c>
      <c r="Q426" s="35" t="s">
        <v>48</v>
      </c>
      <c r="R426" s="35" t="s">
        <v>48</v>
      </c>
      <c r="S426" s="35" t="s">
        <v>48</v>
      </c>
      <c r="T426" s="35" t="s">
        <v>48</v>
      </c>
      <c r="U426" s="35" t="s">
        <v>48</v>
      </c>
      <c r="V426" s="35" t="s">
        <v>48</v>
      </c>
      <c r="W426" s="35" t="s">
        <v>48</v>
      </c>
      <c r="X426" s="35" t="s">
        <v>48</v>
      </c>
      <c r="Y426" s="35" t="s">
        <v>48</v>
      </c>
      <c r="Z426" s="35" t="s">
        <v>48</v>
      </c>
      <c r="AA426" s="35" t="s">
        <v>48</v>
      </c>
      <c r="AB426" s="35" t="s">
        <v>48</v>
      </c>
    </row>
    <row r="427" spans="1:28" ht="15.75" customHeight="1" x14ac:dyDescent="0.25">
      <c r="A427" s="32" t="s">
        <v>49</v>
      </c>
      <c r="B427" s="42" t="s">
        <v>675</v>
      </c>
      <c r="C427" s="34" t="s">
        <v>37</v>
      </c>
      <c r="D427" s="35">
        <v>101.38638019139998</v>
      </c>
      <c r="E427" s="35">
        <v>78.022738920000009</v>
      </c>
      <c r="F427" s="35">
        <v>63.150400000000005</v>
      </c>
      <c r="G427" s="35">
        <v>61.598999999999997</v>
      </c>
      <c r="H427" s="35">
        <v>61.055199999999992</v>
      </c>
      <c r="I427" s="35">
        <v>93.00767900000001</v>
      </c>
      <c r="J427" s="35">
        <v>91.685633399999986</v>
      </c>
      <c r="K427" s="35">
        <v>85.350817229400008</v>
      </c>
      <c r="L427" s="46">
        <v>84.100024260000012</v>
      </c>
      <c r="M427" s="35">
        <v>82.480103213399985</v>
      </c>
      <c r="N427" s="46">
        <v>83.21528905000001</v>
      </c>
      <c r="O427" s="35">
        <v>83.509675979400015</v>
      </c>
      <c r="P427" s="46">
        <v>87.287503051880876</v>
      </c>
      <c r="Q427" s="35">
        <v>85.650826539599976</v>
      </c>
      <c r="R427" s="46">
        <v>86.738314967880839</v>
      </c>
      <c r="S427" s="35">
        <v>86.888716792199972</v>
      </c>
      <c r="T427" s="46">
        <v>88.113748581880856</v>
      </c>
      <c r="U427" s="35">
        <v>90.364265463887989</v>
      </c>
      <c r="V427" s="46">
        <v>91.975469328200859</v>
      </c>
      <c r="W427" s="35">
        <v>93.978836082443507</v>
      </c>
      <c r="X427" s="46">
        <v>95.991658904373651</v>
      </c>
      <c r="Y427" s="35">
        <v>97.737989525741241</v>
      </c>
      <c r="Z427" s="46">
        <v>96.956053594373614</v>
      </c>
      <c r="AA427" s="35">
        <f t="shared" ref="AA427:AA442" si="127">H427+J427+K427+M427+O427+Q427+S427+U427+W427+Y427</f>
        <v>858.70206422607271</v>
      </c>
      <c r="AB427" s="35">
        <f t="shared" ref="AB427:AB442" si="128">H427+J427+L427+N427+P427+R427+T427+V427+X427+Z427</f>
        <v>867.1188951385908</v>
      </c>
    </row>
    <row r="428" spans="1:28" ht="15.75" customHeight="1" x14ac:dyDescent="0.25">
      <c r="A428" s="32" t="s">
        <v>51</v>
      </c>
      <c r="B428" s="42" t="s">
        <v>676</v>
      </c>
      <c r="C428" s="34" t="s">
        <v>37</v>
      </c>
      <c r="D428" s="35">
        <v>0</v>
      </c>
      <c r="E428" s="35">
        <v>8.2179498100000004</v>
      </c>
      <c r="F428" s="35">
        <v>2.5292459600000003</v>
      </c>
      <c r="G428" s="35">
        <v>2.5665795500000006</v>
      </c>
      <c r="H428" s="35">
        <v>2.32271801</v>
      </c>
      <c r="I428" s="35">
        <v>0.83632012</v>
      </c>
      <c r="J428" s="35">
        <v>25.583999480000003</v>
      </c>
      <c r="K428" s="35">
        <v>19.610258599999998</v>
      </c>
      <c r="L428" s="46">
        <v>20.0970626272</v>
      </c>
      <c r="M428" s="35">
        <v>0.80629952000000005</v>
      </c>
      <c r="N428" s="46">
        <v>45.335015390000009</v>
      </c>
      <c r="O428" s="35">
        <v>0.80629952000000005</v>
      </c>
      <c r="P428" s="46">
        <v>0.80629952000000005</v>
      </c>
      <c r="Q428" s="35">
        <v>0.80629952000000005</v>
      </c>
      <c r="R428" s="46">
        <v>0.80629952000000005</v>
      </c>
      <c r="S428" s="35">
        <v>0.80629952000000005</v>
      </c>
      <c r="T428" s="46">
        <v>0.80629952000000005</v>
      </c>
      <c r="U428" s="35">
        <v>0.80629952000000005</v>
      </c>
      <c r="V428" s="46">
        <v>0.80629952000000005</v>
      </c>
      <c r="W428" s="35">
        <v>0.80629952000000005</v>
      </c>
      <c r="X428" s="46">
        <v>0.80629952000000005</v>
      </c>
      <c r="Y428" s="35">
        <v>0.80629952000000005</v>
      </c>
      <c r="Z428" s="46">
        <v>0.80629952000000005</v>
      </c>
      <c r="AA428" s="35">
        <f t="shared" si="127"/>
        <v>53.161072730000022</v>
      </c>
      <c r="AB428" s="35">
        <f t="shared" si="128"/>
        <v>98.176592627199994</v>
      </c>
    </row>
    <row r="429" spans="1:28" ht="15.75" customHeight="1" x14ac:dyDescent="0.25">
      <c r="A429" s="36" t="s">
        <v>677</v>
      </c>
      <c r="B429" s="41" t="s">
        <v>678</v>
      </c>
      <c r="C429" s="38" t="s">
        <v>37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si="127"/>
        <v>0</v>
      </c>
      <c r="AB429" s="35">
        <f t="shared" si="128"/>
        <v>0</v>
      </c>
    </row>
    <row r="430" spans="1:28" ht="15.75" customHeight="1" x14ac:dyDescent="0.25">
      <c r="A430" s="36" t="s">
        <v>679</v>
      </c>
      <c r="B430" s="41" t="s">
        <v>680</v>
      </c>
      <c r="C430" s="38" t="s">
        <v>37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127"/>
        <v>0</v>
      </c>
      <c r="AB430" s="35">
        <f t="shared" si="128"/>
        <v>0</v>
      </c>
    </row>
    <row r="431" spans="1:28" s="21" customFormat="1" ht="15.75" customHeight="1" x14ac:dyDescent="0.25">
      <c r="A431" s="32" t="s">
        <v>67</v>
      </c>
      <c r="B431" s="73" t="s">
        <v>681</v>
      </c>
      <c r="C431" s="34" t="s">
        <v>37</v>
      </c>
      <c r="D431" s="46">
        <f>SUM(D432:D436,D441:D442)</f>
        <v>575.22694930941873</v>
      </c>
      <c r="E431" s="46">
        <f t="shared" ref="E431:Z431" si="129">SUM(E432:E436,E441:E442)</f>
        <v>22.687041640000004</v>
      </c>
      <c r="F431" s="46">
        <f t="shared" si="129"/>
        <v>0</v>
      </c>
      <c r="G431" s="46">
        <f t="shared" si="129"/>
        <v>0</v>
      </c>
      <c r="H431" s="46">
        <f t="shared" si="129"/>
        <v>0</v>
      </c>
      <c r="I431" s="46">
        <f t="shared" si="129"/>
        <v>63.706000000000003</v>
      </c>
      <c r="J431" s="46">
        <f t="shared" si="129"/>
        <v>0</v>
      </c>
      <c r="K431" s="46">
        <f t="shared" si="129"/>
        <v>0</v>
      </c>
      <c r="L431" s="46">
        <f t="shared" si="129"/>
        <v>0</v>
      </c>
      <c r="M431" s="46">
        <f t="shared" si="129"/>
        <v>0</v>
      </c>
      <c r="N431" s="46">
        <f t="shared" si="129"/>
        <v>0</v>
      </c>
      <c r="O431" s="46">
        <f t="shared" si="129"/>
        <v>0</v>
      </c>
      <c r="P431" s="46">
        <f t="shared" si="129"/>
        <v>0</v>
      </c>
      <c r="Q431" s="46">
        <f t="shared" si="129"/>
        <v>0</v>
      </c>
      <c r="R431" s="46">
        <f t="shared" si="129"/>
        <v>0</v>
      </c>
      <c r="S431" s="46">
        <f t="shared" si="129"/>
        <v>0</v>
      </c>
      <c r="T431" s="46">
        <f t="shared" si="129"/>
        <v>0</v>
      </c>
      <c r="U431" s="46">
        <f t="shared" si="129"/>
        <v>0</v>
      </c>
      <c r="V431" s="46">
        <f t="shared" si="129"/>
        <v>0</v>
      </c>
      <c r="W431" s="46">
        <f t="shared" si="129"/>
        <v>0</v>
      </c>
      <c r="X431" s="46">
        <f t="shared" si="129"/>
        <v>0</v>
      </c>
      <c r="Y431" s="46">
        <f t="shared" si="129"/>
        <v>0</v>
      </c>
      <c r="Z431" s="46">
        <f t="shared" si="129"/>
        <v>0</v>
      </c>
      <c r="AA431" s="46">
        <f t="shared" si="127"/>
        <v>0</v>
      </c>
      <c r="AB431" s="46">
        <f t="shared" si="128"/>
        <v>0</v>
      </c>
    </row>
    <row r="432" spans="1:28" ht="15.75" customHeight="1" x14ac:dyDescent="0.25">
      <c r="A432" s="36" t="s">
        <v>69</v>
      </c>
      <c r="B432" s="45" t="s">
        <v>682</v>
      </c>
      <c r="C432" s="38" t="s">
        <v>37</v>
      </c>
      <c r="D432" s="35">
        <v>493.29316928941864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46">
        <v>0</v>
      </c>
      <c r="M432" s="35">
        <v>0</v>
      </c>
      <c r="N432" s="46">
        <v>0</v>
      </c>
      <c r="O432" s="35">
        <v>0</v>
      </c>
      <c r="P432" s="46">
        <v>0</v>
      </c>
      <c r="Q432" s="35">
        <v>0</v>
      </c>
      <c r="R432" s="46">
        <v>0</v>
      </c>
      <c r="S432" s="35">
        <v>0</v>
      </c>
      <c r="T432" s="46">
        <v>0</v>
      </c>
      <c r="U432" s="35">
        <v>0</v>
      </c>
      <c r="V432" s="46">
        <v>0</v>
      </c>
      <c r="W432" s="35">
        <v>0</v>
      </c>
      <c r="X432" s="46">
        <v>0</v>
      </c>
      <c r="Y432" s="35">
        <v>0</v>
      </c>
      <c r="Z432" s="46">
        <v>0</v>
      </c>
      <c r="AA432" s="35">
        <f t="shared" si="127"/>
        <v>0</v>
      </c>
      <c r="AB432" s="35">
        <f t="shared" si="128"/>
        <v>0</v>
      </c>
    </row>
    <row r="433" spans="1:28" ht="15.75" customHeight="1" x14ac:dyDescent="0.25">
      <c r="A433" s="36" t="s">
        <v>73</v>
      </c>
      <c r="B433" s="45" t="s">
        <v>683</v>
      </c>
      <c r="C433" s="38" t="s">
        <v>37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63.706000000000003</v>
      </c>
      <c r="J433" s="35">
        <v>0</v>
      </c>
      <c r="K433" s="35">
        <v>0</v>
      </c>
      <c r="L433" s="46">
        <v>0</v>
      </c>
      <c r="M433" s="35">
        <v>0</v>
      </c>
      <c r="N433" s="46">
        <v>0</v>
      </c>
      <c r="O433" s="35">
        <v>0</v>
      </c>
      <c r="P433" s="46">
        <v>0</v>
      </c>
      <c r="Q433" s="35">
        <v>0</v>
      </c>
      <c r="R433" s="46">
        <v>0</v>
      </c>
      <c r="S433" s="35">
        <v>0</v>
      </c>
      <c r="T433" s="46">
        <v>0</v>
      </c>
      <c r="U433" s="35">
        <v>0</v>
      </c>
      <c r="V433" s="46">
        <v>0</v>
      </c>
      <c r="W433" s="35">
        <v>0</v>
      </c>
      <c r="X433" s="46">
        <v>0</v>
      </c>
      <c r="Y433" s="35">
        <v>0</v>
      </c>
      <c r="Z433" s="46">
        <v>0</v>
      </c>
      <c r="AA433" s="35">
        <f t="shared" si="127"/>
        <v>0</v>
      </c>
      <c r="AB433" s="35">
        <f t="shared" si="128"/>
        <v>0</v>
      </c>
    </row>
    <row r="434" spans="1:28" ht="15.75" customHeight="1" x14ac:dyDescent="0.25">
      <c r="A434" s="36" t="s">
        <v>74</v>
      </c>
      <c r="B434" s="45" t="s">
        <v>684</v>
      </c>
      <c r="C434" s="38" t="s">
        <v>37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si="127"/>
        <v>0</v>
      </c>
      <c r="AB434" s="35">
        <f t="shared" si="128"/>
        <v>0</v>
      </c>
    </row>
    <row r="435" spans="1:28" ht="15.75" customHeight="1" x14ac:dyDescent="0.25">
      <c r="A435" s="36" t="s">
        <v>75</v>
      </c>
      <c r="B435" s="45" t="s">
        <v>685</v>
      </c>
      <c r="C435" s="38" t="s">
        <v>37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127"/>
        <v>0</v>
      </c>
      <c r="AB435" s="35">
        <f t="shared" si="128"/>
        <v>0</v>
      </c>
    </row>
    <row r="436" spans="1:28" ht="15.75" customHeight="1" x14ac:dyDescent="0.25">
      <c r="A436" s="36" t="s">
        <v>76</v>
      </c>
      <c r="B436" s="45" t="s">
        <v>686</v>
      </c>
      <c r="C436" s="38" t="s">
        <v>37</v>
      </c>
      <c r="D436" s="35">
        <f>SUM(D437,D439)</f>
        <v>0</v>
      </c>
      <c r="E436" s="35">
        <f t="shared" ref="E436:Z436" si="130">SUM(E437,E439)</f>
        <v>0</v>
      </c>
      <c r="F436" s="35">
        <f t="shared" si="130"/>
        <v>0</v>
      </c>
      <c r="G436" s="35">
        <f t="shared" si="130"/>
        <v>0</v>
      </c>
      <c r="H436" s="35">
        <f t="shared" si="130"/>
        <v>0</v>
      </c>
      <c r="I436" s="35">
        <f t="shared" si="130"/>
        <v>0</v>
      </c>
      <c r="J436" s="35">
        <f t="shared" si="130"/>
        <v>0</v>
      </c>
      <c r="K436" s="35">
        <f t="shared" si="130"/>
        <v>0</v>
      </c>
      <c r="L436" s="35">
        <f t="shared" si="130"/>
        <v>0</v>
      </c>
      <c r="M436" s="35">
        <f t="shared" si="130"/>
        <v>0</v>
      </c>
      <c r="N436" s="35">
        <f t="shared" si="130"/>
        <v>0</v>
      </c>
      <c r="O436" s="35">
        <f t="shared" si="130"/>
        <v>0</v>
      </c>
      <c r="P436" s="35">
        <f t="shared" si="130"/>
        <v>0</v>
      </c>
      <c r="Q436" s="35">
        <f t="shared" si="130"/>
        <v>0</v>
      </c>
      <c r="R436" s="35">
        <f t="shared" si="130"/>
        <v>0</v>
      </c>
      <c r="S436" s="35">
        <f t="shared" si="130"/>
        <v>0</v>
      </c>
      <c r="T436" s="35">
        <f t="shared" si="130"/>
        <v>0</v>
      </c>
      <c r="U436" s="35">
        <f t="shared" si="130"/>
        <v>0</v>
      </c>
      <c r="V436" s="35">
        <f t="shared" si="130"/>
        <v>0</v>
      </c>
      <c r="W436" s="35">
        <f t="shared" si="130"/>
        <v>0</v>
      </c>
      <c r="X436" s="35">
        <f t="shared" si="130"/>
        <v>0</v>
      </c>
      <c r="Y436" s="35">
        <f t="shared" si="130"/>
        <v>0</v>
      </c>
      <c r="Z436" s="35">
        <f t="shared" si="130"/>
        <v>0</v>
      </c>
      <c r="AA436" s="35">
        <f t="shared" si="127"/>
        <v>0</v>
      </c>
      <c r="AB436" s="35">
        <f t="shared" si="128"/>
        <v>0</v>
      </c>
    </row>
    <row r="437" spans="1:28" ht="15.75" customHeight="1" x14ac:dyDescent="0.25">
      <c r="A437" s="36" t="s">
        <v>116</v>
      </c>
      <c r="B437" s="41" t="s">
        <v>325</v>
      </c>
      <c r="C437" s="38" t="s">
        <v>37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127"/>
        <v>0</v>
      </c>
      <c r="AB437" s="35">
        <f t="shared" si="128"/>
        <v>0</v>
      </c>
    </row>
    <row r="438" spans="1:28" ht="31.5" customHeight="1" x14ac:dyDescent="0.25">
      <c r="A438" s="36" t="s">
        <v>687</v>
      </c>
      <c r="B438" s="43" t="s">
        <v>688</v>
      </c>
      <c r="C438" s="38" t="s">
        <v>37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127"/>
        <v>0</v>
      </c>
      <c r="AB438" s="35">
        <f t="shared" si="128"/>
        <v>0</v>
      </c>
    </row>
    <row r="439" spans="1:28" ht="15.75" customHeight="1" x14ac:dyDescent="0.25">
      <c r="A439" s="36" t="s">
        <v>118</v>
      </c>
      <c r="B439" s="41" t="s">
        <v>327</v>
      </c>
      <c r="C439" s="38" t="s">
        <v>37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127"/>
        <v>0</v>
      </c>
      <c r="AB439" s="35">
        <f t="shared" si="128"/>
        <v>0</v>
      </c>
    </row>
    <row r="440" spans="1:28" ht="31.5" customHeight="1" x14ac:dyDescent="0.25">
      <c r="A440" s="36" t="s">
        <v>689</v>
      </c>
      <c r="B440" s="43" t="s">
        <v>690</v>
      </c>
      <c r="C440" s="38" t="s">
        <v>37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127"/>
        <v>0</v>
      </c>
      <c r="AB440" s="35">
        <f t="shared" si="128"/>
        <v>0</v>
      </c>
    </row>
    <row r="441" spans="1:28" ht="15.75" customHeight="1" x14ac:dyDescent="0.25">
      <c r="A441" s="36" t="s">
        <v>77</v>
      </c>
      <c r="B441" s="45" t="s">
        <v>691</v>
      </c>
      <c r="C441" s="38" t="s">
        <v>37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127"/>
        <v>0</v>
      </c>
      <c r="AB441" s="35">
        <f t="shared" si="128"/>
        <v>0</v>
      </c>
    </row>
    <row r="442" spans="1:28" ht="15.75" customHeight="1" x14ac:dyDescent="0.25">
      <c r="A442" s="36" t="s">
        <v>78</v>
      </c>
      <c r="B442" s="45" t="s">
        <v>692</v>
      </c>
      <c r="C442" s="38" t="s">
        <v>37</v>
      </c>
      <c r="D442" s="35">
        <v>81.933780020000086</v>
      </c>
      <c r="E442" s="35">
        <v>22.687041640000004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46">
        <v>0</v>
      </c>
      <c r="M442" s="35">
        <v>0</v>
      </c>
      <c r="N442" s="46">
        <v>0</v>
      </c>
      <c r="O442" s="35">
        <v>0</v>
      </c>
      <c r="P442" s="46">
        <v>0</v>
      </c>
      <c r="Q442" s="35">
        <v>0</v>
      </c>
      <c r="R442" s="46">
        <v>0</v>
      </c>
      <c r="S442" s="35">
        <v>0</v>
      </c>
      <c r="T442" s="46">
        <v>0</v>
      </c>
      <c r="U442" s="35">
        <v>0</v>
      </c>
      <c r="V442" s="46">
        <v>0</v>
      </c>
      <c r="W442" s="35">
        <v>0</v>
      </c>
      <c r="X442" s="46">
        <v>0</v>
      </c>
      <c r="Y442" s="35">
        <v>0</v>
      </c>
      <c r="Z442" s="46">
        <v>0</v>
      </c>
      <c r="AA442" s="35">
        <f t="shared" si="127"/>
        <v>0</v>
      </c>
      <c r="AB442" s="35">
        <f t="shared" si="128"/>
        <v>0</v>
      </c>
    </row>
    <row r="443" spans="1:28" s="21" customFormat="1" ht="15.75" customHeight="1" x14ac:dyDescent="0.25">
      <c r="A443" s="32" t="s">
        <v>136</v>
      </c>
      <c r="B443" s="33" t="s">
        <v>129</v>
      </c>
      <c r="C443" s="34" t="s">
        <v>48</v>
      </c>
      <c r="D443" s="34" t="s">
        <v>48</v>
      </c>
      <c r="E443" s="34" t="s">
        <v>48</v>
      </c>
      <c r="F443" s="34" t="s">
        <v>48</v>
      </c>
      <c r="G443" s="34" t="s">
        <v>48</v>
      </c>
      <c r="H443" s="34" t="s">
        <v>48</v>
      </c>
      <c r="I443" s="34" t="s">
        <v>48</v>
      </c>
      <c r="J443" s="34" t="s">
        <v>48</v>
      </c>
      <c r="K443" s="34" t="s">
        <v>48</v>
      </c>
      <c r="L443" s="34" t="s">
        <v>48</v>
      </c>
      <c r="M443" s="34" t="s">
        <v>48</v>
      </c>
      <c r="N443" s="34" t="s">
        <v>48</v>
      </c>
      <c r="O443" s="34" t="s">
        <v>48</v>
      </c>
      <c r="P443" s="34" t="s">
        <v>48</v>
      </c>
      <c r="Q443" s="34" t="s">
        <v>48</v>
      </c>
      <c r="R443" s="34" t="s">
        <v>48</v>
      </c>
      <c r="S443" s="34" t="s">
        <v>48</v>
      </c>
      <c r="T443" s="34" t="s">
        <v>48</v>
      </c>
      <c r="U443" s="34" t="s">
        <v>48</v>
      </c>
      <c r="V443" s="34" t="s">
        <v>48</v>
      </c>
      <c r="W443" s="34" t="s">
        <v>48</v>
      </c>
      <c r="X443" s="34" t="s">
        <v>48</v>
      </c>
      <c r="Y443" s="34" t="s">
        <v>48</v>
      </c>
      <c r="Z443" s="34" t="s">
        <v>48</v>
      </c>
      <c r="AA443" s="34" t="s">
        <v>48</v>
      </c>
      <c r="AB443" s="34" t="s">
        <v>48</v>
      </c>
    </row>
    <row r="444" spans="1:28" ht="47.25" customHeight="1" x14ac:dyDescent="0.25">
      <c r="A444" s="75" t="s">
        <v>693</v>
      </c>
      <c r="B444" s="45" t="s">
        <v>694</v>
      </c>
      <c r="C444" s="38" t="s">
        <v>37</v>
      </c>
      <c r="D444" s="35">
        <v>0</v>
      </c>
      <c r="E444" s="35">
        <v>0</v>
      </c>
      <c r="F444" s="35">
        <v>0</v>
      </c>
      <c r="G444" s="35">
        <v>80.69248039</v>
      </c>
      <c r="H444" s="35">
        <v>0</v>
      </c>
      <c r="I444" s="35">
        <v>144.30658501000002</v>
      </c>
      <c r="J444" s="35">
        <v>169.2002487</v>
      </c>
      <c r="K444" s="35">
        <v>175.27143341999999</v>
      </c>
      <c r="L444" s="46">
        <v>256.26970184999999</v>
      </c>
      <c r="M444" s="35">
        <v>236.86508688000001</v>
      </c>
      <c r="N444" s="46">
        <v>242.37919569000002</v>
      </c>
      <c r="O444" s="35">
        <v>237.20540963000002</v>
      </c>
      <c r="P444" s="46">
        <v>271.63634760999997</v>
      </c>
      <c r="Q444" s="35">
        <v>145.79608484999997</v>
      </c>
      <c r="R444" s="46">
        <v>191.59084012</v>
      </c>
      <c r="S444" s="35">
        <v>221.01950995999999</v>
      </c>
      <c r="T444" s="46">
        <v>185.82895943</v>
      </c>
      <c r="U444" s="35">
        <v>240.42406416</v>
      </c>
      <c r="V444" s="46">
        <v>221.07173728999999</v>
      </c>
      <c r="W444" s="35">
        <v>266.06323454000005</v>
      </c>
      <c r="X444" s="46">
        <v>247.28354439999998</v>
      </c>
      <c r="Y444" s="35">
        <v>282.62200459000002</v>
      </c>
      <c r="Z444" s="46">
        <v>252.07193866</v>
      </c>
      <c r="AA444" s="35">
        <f>H444+J444+K444+M444+O444+Q444+S444+U444+W444+Y444</f>
        <v>1974.4670767299999</v>
      </c>
      <c r="AB444" s="35">
        <f>H444+J444+L444+N444+P444+R444+T444+V444+X444+Z444</f>
        <v>2037.3325137500001</v>
      </c>
    </row>
    <row r="445" spans="1:28" ht="15.75" customHeight="1" x14ac:dyDescent="0.25">
      <c r="A445" s="75" t="s">
        <v>139</v>
      </c>
      <c r="B445" s="41" t="s">
        <v>695</v>
      </c>
      <c r="C445" s="38" t="s">
        <v>37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46">
        <v>0</v>
      </c>
      <c r="M445" s="35">
        <v>0</v>
      </c>
      <c r="N445" s="46">
        <v>0</v>
      </c>
      <c r="O445" s="35">
        <v>0</v>
      </c>
      <c r="P445" s="46">
        <v>0</v>
      </c>
      <c r="Q445" s="35">
        <v>0</v>
      </c>
      <c r="R445" s="46">
        <v>0</v>
      </c>
      <c r="S445" s="35">
        <v>0</v>
      </c>
      <c r="T445" s="46">
        <v>0</v>
      </c>
      <c r="U445" s="35">
        <v>0</v>
      </c>
      <c r="V445" s="46">
        <v>0</v>
      </c>
      <c r="W445" s="35">
        <v>0</v>
      </c>
      <c r="X445" s="46">
        <v>0</v>
      </c>
      <c r="Y445" s="35">
        <v>0</v>
      </c>
      <c r="Z445" s="46">
        <v>0</v>
      </c>
      <c r="AA445" s="35">
        <f>H445+J445+K445+M445+O445+Q445+S445+U445+W445+Y445</f>
        <v>0</v>
      </c>
      <c r="AB445" s="35">
        <f>H445+J445+L445+N445+P445+R445+T445+V445+X445+Z445</f>
        <v>0</v>
      </c>
    </row>
    <row r="446" spans="1:28" ht="31.5" customHeight="1" x14ac:dyDescent="0.25">
      <c r="A446" s="75" t="s">
        <v>140</v>
      </c>
      <c r="B446" s="41" t="s">
        <v>696</v>
      </c>
      <c r="C446" s="38" t="s">
        <v>37</v>
      </c>
      <c r="D446" s="35">
        <v>0</v>
      </c>
      <c r="E446" s="35">
        <v>0</v>
      </c>
      <c r="F446" s="35">
        <v>0</v>
      </c>
      <c r="G446" s="35">
        <v>66.914522050000002</v>
      </c>
      <c r="H446" s="35">
        <v>0</v>
      </c>
      <c r="I446" s="35">
        <v>81.243313799999996</v>
      </c>
      <c r="J446" s="35">
        <v>0</v>
      </c>
      <c r="K446" s="35">
        <v>0</v>
      </c>
      <c r="L446" s="46">
        <v>197.7615460552</v>
      </c>
      <c r="M446" s="35">
        <v>0</v>
      </c>
      <c r="N446" s="46">
        <v>234.23550137000001</v>
      </c>
      <c r="O446" s="35">
        <v>0</v>
      </c>
      <c r="P446" s="46">
        <v>271.63634760999997</v>
      </c>
      <c r="Q446" s="35">
        <v>0</v>
      </c>
      <c r="R446" s="46">
        <v>191.59084012</v>
      </c>
      <c r="S446" s="35">
        <v>0</v>
      </c>
      <c r="T446" s="46">
        <v>185.82895943</v>
      </c>
      <c r="U446" s="35">
        <v>0</v>
      </c>
      <c r="V446" s="46">
        <v>221.07173728999999</v>
      </c>
      <c r="W446" s="35">
        <v>0</v>
      </c>
      <c r="X446" s="46">
        <v>247.28354439999998</v>
      </c>
      <c r="Y446" s="35">
        <v>0</v>
      </c>
      <c r="Z446" s="46">
        <v>252.07193866</v>
      </c>
      <c r="AA446" s="35">
        <f>H446+J446+K446+M446+O446+Q446+S446+U446+W446+Y446</f>
        <v>0</v>
      </c>
      <c r="AB446" s="35">
        <f>H446+J446+L446+N446+P446+R446+T446+V446+X446+Z446</f>
        <v>1801.4804149351999</v>
      </c>
    </row>
    <row r="447" spans="1:28" ht="15.75" customHeight="1" x14ac:dyDescent="0.25">
      <c r="A447" s="75" t="s">
        <v>141</v>
      </c>
      <c r="B447" s="41" t="s">
        <v>697</v>
      </c>
      <c r="C447" s="38" t="s">
        <v>37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46">
        <v>0</v>
      </c>
      <c r="M447" s="35">
        <v>0</v>
      </c>
      <c r="N447" s="46">
        <v>0</v>
      </c>
      <c r="O447" s="35">
        <v>0</v>
      </c>
      <c r="P447" s="46">
        <v>0</v>
      </c>
      <c r="Q447" s="35">
        <v>0</v>
      </c>
      <c r="R447" s="46">
        <v>0</v>
      </c>
      <c r="S447" s="35">
        <v>0</v>
      </c>
      <c r="T447" s="46">
        <v>0</v>
      </c>
      <c r="U447" s="35">
        <v>0</v>
      </c>
      <c r="V447" s="46">
        <v>0</v>
      </c>
      <c r="W447" s="35">
        <v>0</v>
      </c>
      <c r="X447" s="46">
        <v>0</v>
      </c>
      <c r="Y447" s="35">
        <v>0</v>
      </c>
      <c r="Z447" s="46">
        <v>0</v>
      </c>
      <c r="AA447" s="35">
        <f>H447+J447+K447+M447+O447+Q447+S447+U447+W447+Y447</f>
        <v>0</v>
      </c>
      <c r="AB447" s="35">
        <f>H447+J447+L447+N447+P447+R447+T447+V447+X447+Z447</f>
        <v>0</v>
      </c>
    </row>
    <row r="448" spans="1:28" ht="33" customHeight="1" x14ac:dyDescent="0.25">
      <c r="A448" s="75" t="s">
        <v>142</v>
      </c>
      <c r="B448" s="45" t="s">
        <v>698</v>
      </c>
      <c r="C448" s="34" t="s">
        <v>48</v>
      </c>
      <c r="D448" s="34" t="s">
        <v>48</v>
      </c>
      <c r="E448" s="34" t="s">
        <v>48</v>
      </c>
      <c r="F448" s="34" t="s">
        <v>48</v>
      </c>
      <c r="G448" s="34" t="s">
        <v>48</v>
      </c>
      <c r="H448" s="34" t="s">
        <v>48</v>
      </c>
      <c r="I448" s="34" t="s">
        <v>48</v>
      </c>
      <c r="J448" s="34" t="s">
        <v>48</v>
      </c>
      <c r="K448" s="34" t="s">
        <v>48</v>
      </c>
      <c r="L448" s="34" t="s">
        <v>48</v>
      </c>
      <c r="M448" s="34" t="s">
        <v>48</v>
      </c>
      <c r="N448" s="34" t="s">
        <v>48</v>
      </c>
      <c r="O448" s="34" t="s">
        <v>48</v>
      </c>
      <c r="P448" s="34" t="s">
        <v>48</v>
      </c>
      <c r="Q448" s="34" t="s">
        <v>48</v>
      </c>
      <c r="R448" s="34" t="s">
        <v>48</v>
      </c>
      <c r="S448" s="34" t="s">
        <v>48</v>
      </c>
      <c r="T448" s="34" t="s">
        <v>48</v>
      </c>
      <c r="U448" s="34" t="s">
        <v>48</v>
      </c>
      <c r="V448" s="34" t="s">
        <v>48</v>
      </c>
      <c r="W448" s="34" t="s">
        <v>48</v>
      </c>
      <c r="X448" s="34" t="s">
        <v>48</v>
      </c>
      <c r="Y448" s="34" t="s">
        <v>48</v>
      </c>
      <c r="Z448" s="34" t="s">
        <v>48</v>
      </c>
      <c r="AA448" s="34" t="s">
        <v>48</v>
      </c>
      <c r="AB448" s="34" t="s">
        <v>48</v>
      </c>
    </row>
    <row r="449" spans="1:28" ht="15.75" customHeight="1" x14ac:dyDescent="0.25">
      <c r="A449" s="75" t="s">
        <v>699</v>
      </c>
      <c r="B449" s="41" t="s">
        <v>700</v>
      </c>
      <c r="C449" s="38" t="s">
        <v>37</v>
      </c>
      <c r="D449" s="35">
        <v>0</v>
      </c>
      <c r="E449" s="35">
        <v>386.9126</v>
      </c>
      <c r="F449" s="35">
        <v>396.44319999999999</v>
      </c>
      <c r="G449" s="35">
        <v>403.72320000000002</v>
      </c>
      <c r="H449" s="35">
        <v>403.72320000000002</v>
      </c>
      <c r="I449" s="35">
        <v>411.49262645754965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f>H449+J449+K449+M449+O449+Q449+S449+U449+W449+Y449</f>
        <v>403.72320000000002</v>
      </c>
      <c r="AB449" s="35">
        <v>0</v>
      </c>
    </row>
    <row r="450" spans="1:28" ht="15.75" customHeight="1" x14ac:dyDescent="0.25">
      <c r="A450" s="75" t="s">
        <v>701</v>
      </c>
      <c r="B450" s="41" t="s">
        <v>702</v>
      </c>
      <c r="C450" s="38" t="s">
        <v>37</v>
      </c>
      <c r="D450" s="35">
        <v>0</v>
      </c>
      <c r="E450" s="35">
        <v>281.55790000000002</v>
      </c>
      <c r="F450" s="35">
        <v>310.2371</v>
      </c>
      <c r="G450" s="35">
        <v>328.37990000000002</v>
      </c>
      <c r="H450" s="35">
        <v>328.37990000000002</v>
      </c>
      <c r="I450" s="35">
        <v>733.02740963093447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f>H450+J450+K450+M450+O450+Q450+S450+U450+W450+Y450</f>
        <v>328.37990000000002</v>
      </c>
      <c r="AB450" s="35">
        <v>0</v>
      </c>
    </row>
    <row r="451" spans="1:28" ht="15.75" customHeight="1" x14ac:dyDescent="0.25">
      <c r="A451" s="75" t="s">
        <v>703</v>
      </c>
      <c r="B451" s="41" t="s">
        <v>704</v>
      </c>
      <c r="C451" s="38" t="s">
        <v>37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0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  <c r="Z451" s="35">
        <v>0</v>
      </c>
      <c r="AA451" s="35">
        <f>H451+J451+K451+M451+O451+Q451+S451+U451+W451+Y451</f>
        <v>0</v>
      </c>
      <c r="AB451" s="35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6" t="s">
        <v>705</v>
      </c>
    </row>
    <row r="455" spans="1:28" ht="15.75" customHeight="1" x14ac:dyDescent="0.25">
      <c r="A455" s="92" t="s">
        <v>706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  <c r="AB455" s="92"/>
    </row>
    <row r="456" spans="1:28" ht="15.75" customHeight="1" x14ac:dyDescent="0.25">
      <c r="A456" s="92" t="s">
        <v>707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  <c r="AB456" s="92"/>
    </row>
    <row r="457" spans="1:28" ht="15.75" customHeight="1" x14ac:dyDescent="0.25">
      <c r="A457" s="92" t="s">
        <v>708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  <c r="AB457" s="92"/>
    </row>
    <row r="458" spans="1:28" ht="15.75" customHeight="1" x14ac:dyDescent="0.25">
      <c r="A458" s="77" t="s">
        <v>709</v>
      </c>
    </row>
    <row r="459" spans="1:28" ht="54" customHeight="1" x14ac:dyDescent="0.25">
      <c r="A459" s="93" t="s">
        <v>710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3"/>
      <c r="U459" s="93"/>
      <c r="V459" s="93"/>
      <c r="W459" s="93"/>
      <c r="X459" s="93"/>
      <c r="Y459" s="93"/>
      <c r="Z459" s="93"/>
      <c r="AA459" s="93"/>
      <c r="AB459" s="93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2019-11-19T13:54:56Z</dcterms:created>
  <dcterms:modified xsi:type="dcterms:W3CDTF">2019-11-20T06:33:59Z</dcterms:modified>
</cp:coreProperties>
</file>